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75" activeTab="0"/>
  </bookViews>
  <sheets>
    <sheet name="P6N" sheetId="1" r:id="rId1"/>
  </sheets>
  <definedNames>
    <definedName name="_Regression_Int" localSheetId="0" hidden="1">1</definedName>
    <definedName name="KK">'P6N'!$A$16:$P$16</definedName>
    <definedName name="_xlnm.Print_Area" localSheetId="0">'P6N'!$A$1:$P$115</definedName>
    <definedName name="Print_Area_MI" localSheetId="0">'P6N'!$D$16:$P$115</definedName>
    <definedName name="_xlnm.Print_Titles" localSheetId="0">'P6N'!$1:$15,'P6N'!$A:$C</definedName>
    <definedName name="Print_Titles_MI" localSheetId="0">'P6N'!$1:$15,'P6N'!$A:$C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<sst xmlns="http://schemas.openxmlformats.org/spreadsheetml/2006/main" count="202" uniqueCount="136">
  <si>
    <t>N.W.F.P</t>
  </si>
  <si>
    <t xml:space="preserve"> (2000-01)</t>
  </si>
  <si>
    <t xml:space="preserve"> (Value in "000"Rs)</t>
  </si>
  <si>
    <t xml:space="preserve"> </t>
  </si>
  <si>
    <t xml:space="preserve">  Industry</t>
  </si>
  <si>
    <t>|    Industry Major Groups And</t>
  </si>
  <si>
    <t>|No. of</t>
  </si>
  <si>
    <t>|Value of</t>
  </si>
  <si>
    <t>|Add/Alt</t>
  </si>
  <si>
    <t>|Changes</t>
  </si>
  <si>
    <t>|Average</t>
  </si>
  <si>
    <t xml:space="preserve">|Av. daily </t>
  </si>
  <si>
    <t>|Employment</t>
  </si>
  <si>
    <t>|Industrial</t>
  </si>
  <si>
    <t>|Value</t>
  </si>
  <si>
    <t>|Non-indus-</t>
  </si>
  <si>
    <t>|Net Non-</t>
  </si>
  <si>
    <t>|Contri-</t>
  </si>
  <si>
    <t xml:space="preserve">  Codes</t>
  </si>
  <si>
    <t>|            Industries</t>
  </si>
  <si>
    <t>|Reporting</t>
  </si>
  <si>
    <t>|fixed assets</t>
  </si>
  <si>
    <t>|made</t>
  </si>
  <si>
    <t>|in</t>
  </si>
  <si>
    <t>|daily</t>
  </si>
  <si>
    <t>|employees</t>
  </si>
  <si>
    <t xml:space="preserve">|cost </t>
  </si>
  <si>
    <t>|cost</t>
  </si>
  <si>
    <t>|production</t>
  </si>
  <si>
    <t>|added</t>
  </si>
  <si>
    <t xml:space="preserve">|trial </t>
  </si>
  <si>
    <t>|industrial</t>
  </si>
  <si>
    <t>|bution</t>
  </si>
  <si>
    <t>|</t>
  </si>
  <si>
    <t>|Establish-</t>
  </si>
  <si>
    <t>|at the end</t>
  </si>
  <si>
    <t>|during</t>
  </si>
  <si>
    <t>|stocks</t>
  </si>
  <si>
    <t>|persons</t>
  </si>
  <si>
    <t>|including</t>
  </si>
  <si>
    <t>|receipts</t>
  </si>
  <si>
    <t>|to GDP</t>
  </si>
  <si>
    <t>|ments</t>
  </si>
  <si>
    <t>|of the year</t>
  </si>
  <si>
    <t>|the year</t>
  </si>
  <si>
    <t>|engaged</t>
  </si>
  <si>
    <t>|contract</t>
  </si>
  <si>
    <t>| (Nos)</t>
  </si>
  <si>
    <t>|labour</t>
  </si>
  <si>
    <t>| 11-10</t>
  </si>
  <si>
    <t>| 13-14</t>
  </si>
  <si>
    <t>| 12-15</t>
  </si>
  <si>
    <t>1</t>
  </si>
  <si>
    <t>|              2</t>
  </si>
  <si>
    <t>|   3</t>
  </si>
  <si>
    <t>|     4</t>
  </si>
  <si>
    <t>|   5</t>
  </si>
  <si>
    <t>|   6</t>
  </si>
  <si>
    <t>|    7</t>
  </si>
  <si>
    <t>|    8</t>
  </si>
  <si>
    <t>|    9</t>
  </si>
  <si>
    <t>|    10</t>
  </si>
  <si>
    <t>|    11</t>
  </si>
  <si>
    <t>|   12</t>
  </si>
  <si>
    <t>|   13</t>
  </si>
  <si>
    <t>|   14</t>
  </si>
  <si>
    <t>|   15</t>
  </si>
  <si>
    <t>|   16</t>
  </si>
  <si>
    <t>ALL INDUSTRIES</t>
  </si>
  <si>
    <t>FOOD, BEVERAGES &amp; TOBACCO</t>
  </si>
  <si>
    <t xml:space="preserve">  311&amp;312</t>
  </si>
  <si>
    <t>Food Manufacturing</t>
  </si>
  <si>
    <t>Canning of fruits &amp; vegetables</t>
  </si>
  <si>
    <t>Vegetable Ghee</t>
  </si>
  <si>
    <t>Wheat &amp; grain milling</t>
  </si>
  <si>
    <t>Biscuits</t>
  </si>
  <si>
    <t>Refined sugar</t>
  </si>
  <si>
    <t>*****</t>
  </si>
  <si>
    <t>Others</t>
  </si>
  <si>
    <t xml:space="preserve">Beverage industries                    </t>
  </si>
  <si>
    <t xml:space="preserve">           </t>
  </si>
  <si>
    <t xml:space="preserve">Tobacco manufacturing </t>
  </si>
  <si>
    <t>Cigarettes</t>
  </si>
  <si>
    <t>TEXTILE, APPAREL &amp; LEATHER</t>
  </si>
  <si>
    <t xml:space="preserve">  320&amp;321</t>
  </si>
  <si>
    <t>Manufacture of textiles</t>
  </si>
  <si>
    <t>Cotton spinning</t>
  </si>
  <si>
    <t>Woollen textiles</t>
  </si>
  <si>
    <t>Silk &amp; art silk textiles</t>
  </si>
  <si>
    <t>Other carpets &amp; rugs</t>
  </si>
  <si>
    <t>WOOD, WOOD PRODUCTS &amp; FURNITURE</t>
  </si>
  <si>
    <t>Wood, wood cork products and</t>
  </si>
  <si>
    <t>&amp; 332</t>
  </si>
  <si>
    <t>Furniture &amp; fixtures, not metal</t>
  </si>
  <si>
    <t>Wooden furniture</t>
  </si>
  <si>
    <t>PAPER, PRINTING &amp; PUBLISHING</t>
  </si>
  <si>
    <t>Paper, Paper products and</t>
  </si>
  <si>
    <t>&amp; 342</t>
  </si>
  <si>
    <t>Printing and publishing</t>
  </si>
  <si>
    <t>Pulp, paper &amp; board  articles</t>
  </si>
  <si>
    <t>CHEMICALS, RUBBER &amp; PLASTICS</t>
  </si>
  <si>
    <t>Drugs &amp; pharmaceutical products</t>
  </si>
  <si>
    <t>Medicines &amp; basic drugs(allopathic)</t>
  </si>
  <si>
    <t>Industrial chemicals</t>
  </si>
  <si>
    <t>Acids, salts &amp; intermediates</t>
  </si>
  <si>
    <t>Dyes, colours &amp; pigments</t>
  </si>
  <si>
    <t>Other chemical products</t>
  </si>
  <si>
    <t>Soap &amp; detergents</t>
  </si>
  <si>
    <t>Matches</t>
  </si>
  <si>
    <t>&amp; 356</t>
  </si>
  <si>
    <t>Rubber and Plastic products</t>
  </si>
  <si>
    <t>Other plastic products</t>
  </si>
  <si>
    <t>NON-METALLIC MINERAL PRODUCTS</t>
  </si>
  <si>
    <t>Pottery, china &amp; earthenware:</t>
  </si>
  <si>
    <t>&amp; 362</t>
  </si>
  <si>
    <t>Glass &amp; glass products</t>
  </si>
  <si>
    <t>Other non-metallic mineral products</t>
  </si>
  <si>
    <t>Bricks &amp; tiles</t>
  </si>
  <si>
    <t>Cement</t>
  </si>
  <si>
    <t>BASIC METAL INDUSTRIES</t>
  </si>
  <si>
    <t>Iron, steel and</t>
  </si>
  <si>
    <t>&amp; 372</t>
  </si>
  <si>
    <t>Non-ferrous metal basic industries</t>
  </si>
  <si>
    <t>METAL PRODUCTS, MACHINERY, EQUIP.</t>
  </si>
  <si>
    <t xml:space="preserve">  380,381</t>
  </si>
  <si>
    <t>Fabricated metal products and</t>
  </si>
  <si>
    <t>&amp; 382</t>
  </si>
  <si>
    <t>Non-electrical machinery</t>
  </si>
  <si>
    <t>Electrical machinery supplies</t>
  </si>
  <si>
    <t>&amp; 384</t>
  </si>
  <si>
    <t>and Transport equipment</t>
  </si>
  <si>
    <t>Electrical bulbs &amp; tubes</t>
  </si>
  <si>
    <t>Scientific &amp; measuring instruments</t>
  </si>
  <si>
    <t>Surgical instruments</t>
  </si>
  <si>
    <t xml:space="preserve">TABLE - 6.                                                               </t>
  </si>
  <si>
    <t>SUMMARY STATISTICS BY INDUSTRY MAJOR GROUPS AND INDUSTRIES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</si>
</sst>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color indexed="12"/>
      <name val="Courier"/>
      <family val="3"/>
    </font>
    <font>
      <sz val="10"/>
      <color indexed="12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 quotePrefix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 quotePrefix="1">
      <alignment horizontal="left"/>
      <protection/>
    </xf>
    <xf numFmtId="0" fontId="0" fillId="2" borderId="0" xfId="0" applyFill="1" applyAlignment="1">
      <alignment/>
    </xf>
    <xf numFmtId="0" fontId="0" fillId="2" borderId="2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 quotePrefix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16"/>
  <sheetViews>
    <sheetView showGridLines="0" tabSelected="1" zoomScale="75" zoomScaleNormal="75" zoomScaleSheetLayoutView="100" workbookViewId="0" topLeftCell="A1">
      <selection activeCell="F29" sqref="F29"/>
    </sheetView>
  </sheetViews>
  <sheetFormatPr defaultColWidth="8.625" defaultRowHeight="12.75"/>
  <cols>
    <col min="1" max="1" width="10.625" style="0" customWidth="1"/>
    <col min="2" max="2" width="36.625" style="0" customWidth="1"/>
    <col min="3" max="3" width="11.625" style="0" customWidth="1"/>
    <col min="4" max="4" width="13.625" style="0" customWidth="1"/>
    <col min="5" max="5" width="9.625" style="0" customWidth="1"/>
    <col min="8" max="8" width="11.625" style="0" customWidth="1"/>
    <col min="9" max="9" width="12.625" style="0" customWidth="1"/>
    <col min="10" max="10" width="11.625" style="0" customWidth="1"/>
    <col min="11" max="11" width="12.625" style="0" customWidth="1"/>
    <col min="12" max="12" width="9.625" style="0" customWidth="1"/>
    <col min="13" max="14" width="11.625" style="0" customWidth="1"/>
    <col min="15" max="15" width="12.625" style="0" customWidth="1"/>
    <col min="16" max="16" width="10.625" style="0" customWidth="1"/>
    <col min="17" max="17" width="13.625" style="0" customWidth="1"/>
    <col min="18" max="19" width="10.625" style="0" customWidth="1"/>
    <col min="20" max="21" width="9.625" style="0" customWidth="1"/>
    <col min="22" max="22" width="10.625" style="0" customWidth="1"/>
    <col min="23" max="25" width="11.625" style="0" customWidth="1"/>
    <col min="26" max="28" width="10.625" style="0" customWidth="1"/>
    <col min="29" max="29" width="9.625" style="0" customWidth="1"/>
  </cols>
  <sheetData>
    <row r="1" spans="1:16" ht="12">
      <c r="A1" s="3" t="s">
        <v>134</v>
      </c>
      <c r="B1" s="19" t="s">
        <v>135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 t="s">
        <v>0</v>
      </c>
      <c r="P1" s="20"/>
    </row>
    <row r="2" spans="1:16" ht="1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</row>
    <row r="3" spans="1:16" ht="12">
      <c r="A3" s="5"/>
      <c r="B3" s="5"/>
      <c r="C3" s="5"/>
      <c r="D3" s="5"/>
      <c r="E3" s="5"/>
      <c r="F3" s="5"/>
      <c r="G3" s="4" t="s">
        <v>1</v>
      </c>
      <c r="H3" s="5"/>
      <c r="I3" s="5"/>
      <c r="J3" s="5"/>
      <c r="K3" s="5"/>
      <c r="L3" s="5"/>
      <c r="M3" s="5"/>
      <c r="N3" s="5"/>
      <c r="O3" s="6"/>
      <c r="P3" s="6"/>
    </row>
    <row r="4" spans="1:16" ht="12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  <c r="O4" s="6"/>
      <c r="P4" s="6"/>
    </row>
    <row r="5" spans="1:16" ht="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0" t="s">
        <v>2</v>
      </c>
      <c r="O5" s="20"/>
      <c r="P5" s="20"/>
    </row>
    <row r="6" spans="1:17" ht="12">
      <c r="A6" s="1"/>
      <c r="Q6" s="1" t="s">
        <v>3</v>
      </c>
    </row>
    <row r="7" spans="1:16" ht="12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7</v>
      </c>
      <c r="L7" s="9" t="s">
        <v>14</v>
      </c>
      <c r="M7" s="9" t="s">
        <v>15</v>
      </c>
      <c r="N7" s="9" t="s">
        <v>15</v>
      </c>
      <c r="O7" s="9" t="s">
        <v>16</v>
      </c>
      <c r="P7" s="9" t="s">
        <v>17</v>
      </c>
    </row>
    <row r="8" spans="1:16" ht="12">
      <c r="A8" s="10" t="s">
        <v>18</v>
      </c>
      <c r="B8" s="11" t="s">
        <v>19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30</v>
      </c>
      <c r="N8" s="11" t="s">
        <v>30</v>
      </c>
      <c r="O8" s="11" t="s">
        <v>31</v>
      </c>
      <c r="P8" s="11" t="s">
        <v>32</v>
      </c>
    </row>
    <row r="9" spans="1:16" ht="12">
      <c r="A9" s="12"/>
      <c r="B9" s="11" t="s">
        <v>33</v>
      </c>
      <c r="C9" s="11" t="s">
        <v>34</v>
      </c>
      <c r="D9" s="11" t="s">
        <v>35</v>
      </c>
      <c r="E9" s="11" t="s">
        <v>36</v>
      </c>
      <c r="F9" s="11" t="s">
        <v>37</v>
      </c>
      <c r="G9" s="11" t="s">
        <v>38</v>
      </c>
      <c r="H9" s="11" t="s">
        <v>39</v>
      </c>
      <c r="I9" s="11" t="s">
        <v>36</v>
      </c>
      <c r="J9" s="11" t="s">
        <v>36</v>
      </c>
      <c r="K9" s="11" t="s">
        <v>36</v>
      </c>
      <c r="L9" s="11" t="s">
        <v>36</v>
      </c>
      <c r="M9" s="11" t="s">
        <v>27</v>
      </c>
      <c r="N9" s="11" t="s">
        <v>40</v>
      </c>
      <c r="O9" s="11" t="s">
        <v>27</v>
      </c>
      <c r="P9" s="11" t="s">
        <v>41</v>
      </c>
    </row>
    <row r="10" spans="1:16" ht="12">
      <c r="A10" s="12"/>
      <c r="B10" s="11" t="s">
        <v>33</v>
      </c>
      <c r="C10" s="11" t="s">
        <v>42</v>
      </c>
      <c r="D10" s="11" t="s">
        <v>43</v>
      </c>
      <c r="E10" s="11" t="s">
        <v>44</v>
      </c>
      <c r="F10" s="11" t="s">
        <v>33</v>
      </c>
      <c r="G10" s="11" t="s">
        <v>45</v>
      </c>
      <c r="H10" s="11" t="s">
        <v>46</v>
      </c>
      <c r="I10" s="11" t="s">
        <v>44</v>
      </c>
      <c r="J10" s="11" t="s">
        <v>44</v>
      </c>
      <c r="K10" s="11" t="s">
        <v>44</v>
      </c>
      <c r="L10" s="11" t="s">
        <v>44</v>
      </c>
      <c r="M10" s="11" t="s">
        <v>36</v>
      </c>
      <c r="N10" s="11" t="s">
        <v>36</v>
      </c>
      <c r="O10" s="11" t="s">
        <v>36</v>
      </c>
      <c r="P10" s="11" t="s">
        <v>36</v>
      </c>
    </row>
    <row r="11" spans="1:16" ht="12">
      <c r="A11" s="12"/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47</v>
      </c>
      <c r="H11" s="11" t="s">
        <v>48</v>
      </c>
      <c r="I11" s="11" t="s">
        <v>33</v>
      </c>
      <c r="J11" s="11" t="s">
        <v>33</v>
      </c>
      <c r="K11" s="11" t="s">
        <v>33</v>
      </c>
      <c r="L11" s="11" t="s">
        <v>49</v>
      </c>
      <c r="M11" s="11" t="s">
        <v>44</v>
      </c>
      <c r="N11" s="11" t="s">
        <v>44</v>
      </c>
      <c r="O11" s="11" t="s">
        <v>44</v>
      </c>
      <c r="P11" s="11" t="s">
        <v>44</v>
      </c>
    </row>
    <row r="12" spans="1:16" ht="12">
      <c r="A12" s="12"/>
      <c r="B12" s="11" t="s">
        <v>33</v>
      </c>
      <c r="C12" s="11" t="s">
        <v>33</v>
      </c>
      <c r="D12" s="11" t="s">
        <v>33</v>
      </c>
      <c r="E12" s="11" t="s">
        <v>33</v>
      </c>
      <c r="F12" s="11" t="s">
        <v>33</v>
      </c>
      <c r="G12" s="11" t="s">
        <v>33</v>
      </c>
      <c r="H12" s="11" t="s">
        <v>33</v>
      </c>
      <c r="I12" s="11" t="s">
        <v>33</v>
      </c>
      <c r="J12" s="11" t="s">
        <v>33</v>
      </c>
      <c r="K12" s="11" t="s">
        <v>33</v>
      </c>
      <c r="L12" s="11" t="s">
        <v>33</v>
      </c>
      <c r="M12" s="11" t="s">
        <v>33</v>
      </c>
      <c r="N12" s="11" t="s">
        <v>33</v>
      </c>
      <c r="O12" s="11" t="s">
        <v>50</v>
      </c>
      <c r="P12" s="11" t="s">
        <v>51</v>
      </c>
    </row>
    <row r="13" spans="1:17" ht="12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" t="s">
        <v>3</v>
      </c>
    </row>
    <row r="14" spans="1:16" ht="12">
      <c r="A14" s="13" t="s">
        <v>52</v>
      </c>
      <c r="B14" s="14" t="s">
        <v>53</v>
      </c>
      <c r="C14" s="14" t="s">
        <v>54</v>
      </c>
      <c r="D14" s="14" t="s">
        <v>55</v>
      </c>
      <c r="E14" s="14" t="s">
        <v>56</v>
      </c>
      <c r="F14" s="14" t="s">
        <v>57</v>
      </c>
      <c r="G14" s="14" t="s">
        <v>58</v>
      </c>
      <c r="H14" s="14" t="s">
        <v>59</v>
      </c>
      <c r="I14" s="14" t="s">
        <v>60</v>
      </c>
      <c r="J14" s="14" t="s">
        <v>61</v>
      </c>
      <c r="K14" s="14" t="s">
        <v>62</v>
      </c>
      <c r="L14" s="14" t="s">
        <v>63</v>
      </c>
      <c r="M14" s="14" t="s">
        <v>64</v>
      </c>
      <c r="N14" s="14" t="s">
        <v>65</v>
      </c>
      <c r="O14" s="14" t="s">
        <v>66</v>
      </c>
      <c r="P14" s="14" t="s">
        <v>67</v>
      </c>
    </row>
    <row r="15" spans="1:17" ht="12">
      <c r="A15" s="15"/>
      <c r="B15" s="16"/>
      <c r="Q15" s="1" t="s">
        <v>3</v>
      </c>
    </row>
    <row r="16" spans="1:16" ht="12">
      <c r="A16" s="17">
        <v>3</v>
      </c>
      <c r="B16" s="15" t="s">
        <v>68</v>
      </c>
      <c r="C16" s="2">
        <f aca="true" t="shared" si="0" ref="C16:K16">C18+C35+C45+C53+C61+C86+C97+C102</f>
        <v>236</v>
      </c>
      <c r="D16" s="2">
        <f t="shared" si="0"/>
        <v>41836205</v>
      </c>
      <c r="E16" s="2">
        <f t="shared" si="0"/>
        <v>2224427</v>
      </c>
      <c r="F16" s="2">
        <f t="shared" si="0"/>
        <v>489415</v>
      </c>
      <c r="G16" s="2">
        <f t="shared" si="0"/>
        <v>36548</v>
      </c>
      <c r="H16" s="2">
        <f t="shared" si="0"/>
        <v>36519</v>
      </c>
      <c r="I16" s="2">
        <f t="shared" si="0"/>
        <v>2167663</v>
      </c>
      <c r="J16" s="2">
        <f t="shared" si="0"/>
        <v>24059425</v>
      </c>
      <c r="K16" s="2">
        <f t="shared" si="0"/>
        <v>50629877</v>
      </c>
      <c r="L16" s="2">
        <f aca="true" t="shared" si="1" ref="L16:L29">K16-J16</f>
        <v>26570452</v>
      </c>
      <c r="M16" s="2">
        <f>M18+M35+M45+M53+M61+M86+M97+M102</f>
        <v>2168981</v>
      </c>
      <c r="N16" s="2">
        <f>N18+N35+N45+N53+N61+N86+N97+N102</f>
        <v>389813</v>
      </c>
      <c r="O16" s="2">
        <f aca="true" t="shared" si="2" ref="O16:O29">M16-N16</f>
        <v>1779168</v>
      </c>
      <c r="P16" s="2">
        <f aca="true" t="shared" si="3" ref="P16:P29">L16-O16</f>
        <v>24791284</v>
      </c>
    </row>
    <row r="17" spans="1:16" ht="12">
      <c r="A17" s="16"/>
      <c r="B17" s="16"/>
      <c r="L17" s="2"/>
      <c r="O17" s="2"/>
      <c r="P17" s="2"/>
    </row>
    <row r="18" spans="1:16" ht="12">
      <c r="A18" s="17">
        <v>31</v>
      </c>
      <c r="B18" s="15" t="s">
        <v>69</v>
      </c>
      <c r="C18" s="2">
        <f aca="true" t="shared" si="4" ref="C18:K18">C20+C29+C31</f>
        <v>59</v>
      </c>
      <c r="D18" s="2">
        <f t="shared" si="4"/>
        <v>6935341</v>
      </c>
      <c r="E18" s="2">
        <f t="shared" si="4"/>
        <v>285010</v>
      </c>
      <c r="F18" s="2">
        <f t="shared" si="4"/>
        <v>367202</v>
      </c>
      <c r="G18" s="2">
        <f t="shared" si="4"/>
        <v>6379</v>
      </c>
      <c r="H18" s="2">
        <f t="shared" si="4"/>
        <v>6357</v>
      </c>
      <c r="I18" s="2">
        <f t="shared" si="4"/>
        <v>417216</v>
      </c>
      <c r="J18" s="2">
        <f t="shared" si="4"/>
        <v>7636317</v>
      </c>
      <c r="K18" s="2">
        <f t="shared" si="4"/>
        <v>18156797</v>
      </c>
      <c r="L18" s="2">
        <f t="shared" si="1"/>
        <v>10520480</v>
      </c>
      <c r="M18" s="2">
        <f>M20+M29+M31</f>
        <v>640961</v>
      </c>
      <c r="N18" s="2">
        <f>N20+N29+N31</f>
        <v>159373</v>
      </c>
      <c r="O18" s="2">
        <f t="shared" si="2"/>
        <v>481588</v>
      </c>
      <c r="P18" s="2">
        <f t="shared" si="3"/>
        <v>10038892</v>
      </c>
    </row>
    <row r="19" spans="1:16" ht="12">
      <c r="A19" s="16"/>
      <c r="B19" s="16"/>
      <c r="L19" s="2"/>
      <c r="O19" s="2"/>
      <c r="P19" s="2"/>
    </row>
    <row r="20" spans="1:16" ht="12">
      <c r="A20" s="15" t="s">
        <v>70</v>
      </c>
      <c r="B20" s="15" t="s">
        <v>71</v>
      </c>
      <c r="C20" s="2">
        <f aca="true" t="shared" si="5" ref="C20:K20">SUM(C22:C27)</f>
        <v>48</v>
      </c>
      <c r="D20" s="2">
        <f t="shared" si="5"/>
        <v>2099362</v>
      </c>
      <c r="E20" s="2">
        <f t="shared" si="5"/>
        <v>121246</v>
      </c>
      <c r="F20" s="2">
        <f t="shared" si="5"/>
        <v>374679</v>
      </c>
      <c r="G20" s="2">
        <f t="shared" si="5"/>
        <v>4855</v>
      </c>
      <c r="H20" s="2">
        <f t="shared" si="5"/>
        <v>4836</v>
      </c>
      <c r="I20" s="2">
        <f t="shared" si="5"/>
        <v>310622</v>
      </c>
      <c r="J20" s="2">
        <f t="shared" si="5"/>
        <v>6765739</v>
      </c>
      <c r="K20" s="2">
        <f t="shared" si="5"/>
        <v>15753547</v>
      </c>
      <c r="L20" s="2">
        <f t="shared" si="1"/>
        <v>8987808</v>
      </c>
      <c r="M20" s="2">
        <f>SUM(M22:M27)</f>
        <v>523499</v>
      </c>
      <c r="N20" s="2">
        <f>SUM(N22:N27)</f>
        <v>153982</v>
      </c>
      <c r="O20" s="2">
        <f t="shared" si="2"/>
        <v>369517</v>
      </c>
      <c r="P20" s="2">
        <f t="shared" si="3"/>
        <v>8618291</v>
      </c>
    </row>
    <row r="21" spans="1:16" ht="12">
      <c r="A21" s="16"/>
      <c r="B21" s="15" t="s">
        <v>3</v>
      </c>
      <c r="L21" s="2"/>
      <c r="O21" s="2"/>
      <c r="P21" s="2"/>
    </row>
    <row r="22" spans="1:16" ht="12">
      <c r="A22" s="17">
        <v>31130</v>
      </c>
      <c r="B22" s="15" t="s">
        <v>72</v>
      </c>
      <c r="C22" s="2">
        <v>3</v>
      </c>
      <c r="D22" s="2">
        <v>26469</v>
      </c>
      <c r="E22" s="2">
        <v>683</v>
      </c>
      <c r="F22" s="2">
        <v>-2913</v>
      </c>
      <c r="G22" s="2">
        <v>106</v>
      </c>
      <c r="H22" s="2">
        <v>106</v>
      </c>
      <c r="I22" s="2">
        <v>8818</v>
      </c>
      <c r="J22" s="2">
        <v>47404</v>
      </c>
      <c r="K22" s="2">
        <v>86361</v>
      </c>
      <c r="L22" s="2">
        <f t="shared" si="1"/>
        <v>38957</v>
      </c>
      <c r="M22" s="2">
        <v>23182</v>
      </c>
      <c r="N22" s="2">
        <v>2564</v>
      </c>
      <c r="O22" s="2">
        <f t="shared" si="2"/>
        <v>20618</v>
      </c>
      <c r="P22" s="2">
        <f t="shared" si="3"/>
        <v>18339</v>
      </c>
    </row>
    <row r="23" spans="1:16" ht="12">
      <c r="A23" s="17">
        <v>31151</v>
      </c>
      <c r="B23" s="15" t="s">
        <v>73</v>
      </c>
      <c r="C23" s="2">
        <v>10</v>
      </c>
      <c r="D23" s="2">
        <v>464495</v>
      </c>
      <c r="E23" s="2">
        <v>31907</v>
      </c>
      <c r="F23" s="2">
        <v>-91425</v>
      </c>
      <c r="G23" s="2">
        <v>1113</v>
      </c>
      <c r="H23" s="2">
        <v>1108</v>
      </c>
      <c r="I23" s="2">
        <v>78768</v>
      </c>
      <c r="J23" s="2">
        <v>3010275</v>
      </c>
      <c r="K23" s="2">
        <v>10916422</v>
      </c>
      <c r="L23" s="2">
        <f t="shared" si="1"/>
        <v>7906147</v>
      </c>
      <c r="M23" s="2">
        <v>199410</v>
      </c>
      <c r="N23" s="2">
        <v>79952</v>
      </c>
      <c r="O23" s="2">
        <f t="shared" si="2"/>
        <v>119458</v>
      </c>
      <c r="P23" s="2">
        <f t="shared" si="3"/>
        <v>7786689</v>
      </c>
    </row>
    <row r="24" spans="1:16" ht="12">
      <c r="A24" s="17">
        <v>31162</v>
      </c>
      <c r="B24" s="15" t="s">
        <v>74</v>
      </c>
      <c r="C24" s="2">
        <v>20</v>
      </c>
      <c r="D24" s="2">
        <v>121151</v>
      </c>
      <c r="E24" s="2">
        <v>95</v>
      </c>
      <c r="F24" s="2">
        <v>-22668</v>
      </c>
      <c r="G24" s="2">
        <v>463</v>
      </c>
      <c r="H24" s="2">
        <v>452</v>
      </c>
      <c r="I24" s="2">
        <v>15675</v>
      </c>
      <c r="J24" s="2">
        <v>1021955</v>
      </c>
      <c r="K24" s="2">
        <v>1061409</v>
      </c>
      <c r="L24" s="2">
        <f t="shared" si="1"/>
        <v>39454</v>
      </c>
      <c r="M24" s="2">
        <v>33612</v>
      </c>
      <c r="N24" s="2">
        <v>54</v>
      </c>
      <c r="O24" s="2">
        <f t="shared" si="2"/>
        <v>33558</v>
      </c>
      <c r="P24" s="2">
        <f t="shared" si="3"/>
        <v>5896</v>
      </c>
    </row>
    <row r="25" spans="1:16" ht="12">
      <c r="A25" s="17">
        <v>31172</v>
      </c>
      <c r="B25" s="15" t="s">
        <v>75</v>
      </c>
      <c r="C25" s="2">
        <v>6</v>
      </c>
      <c r="D25" s="2">
        <v>60786</v>
      </c>
      <c r="E25" s="2">
        <v>8548</v>
      </c>
      <c r="F25" s="2">
        <v>8709</v>
      </c>
      <c r="G25" s="2">
        <v>190</v>
      </c>
      <c r="H25" s="2">
        <v>187</v>
      </c>
      <c r="I25" s="2">
        <v>33134</v>
      </c>
      <c r="J25" s="2">
        <v>493670</v>
      </c>
      <c r="K25" s="2">
        <v>746115</v>
      </c>
      <c r="L25" s="2">
        <f t="shared" si="1"/>
        <v>252445</v>
      </c>
      <c r="M25" s="2">
        <v>146249</v>
      </c>
      <c r="N25" s="2">
        <v>76</v>
      </c>
      <c r="O25" s="2">
        <f t="shared" si="2"/>
        <v>146173</v>
      </c>
      <c r="P25" s="2">
        <f t="shared" si="3"/>
        <v>106272</v>
      </c>
    </row>
    <row r="26" spans="1:16" ht="12">
      <c r="A26" s="17">
        <v>31181</v>
      </c>
      <c r="B26" s="15" t="s">
        <v>76</v>
      </c>
      <c r="C26" s="2">
        <v>5</v>
      </c>
      <c r="D26" s="2">
        <v>1379568</v>
      </c>
      <c r="E26" s="2">
        <v>77579</v>
      </c>
      <c r="F26" s="2">
        <v>502676</v>
      </c>
      <c r="G26" s="2">
        <v>2626</v>
      </c>
      <c r="H26" s="2">
        <v>2626</v>
      </c>
      <c r="I26" s="2">
        <v>140274</v>
      </c>
      <c r="J26" s="2">
        <v>1824535</v>
      </c>
      <c r="K26" s="2">
        <v>2263450</v>
      </c>
      <c r="L26" s="2">
        <f t="shared" si="1"/>
        <v>438915</v>
      </c>
      <c r="M26" s="2">
        <v>69623</v>
      </c>
      <c r="N26" s="2">
        <v>65506</v>
      </c>
      <c r="O26" s="2">
        <f t="shared" si="2"/>
        <v>4117</v>
      </c>
      <c r="P26" s="2">
        <f t="shared" si="3"/>
        <v>434798</v>
      </c>
    </row>
    <row r="27" spans="1:16" ht="12">
      <c r="A27" s="18" t="s">
        <v>77</v>
      </c>
      <c r="B27" s="15" t="s">
        <v>78</v>
      </c>
      <c r="C27" s="2">
        <v>4</v>
      </c>
      <c r="D27" s="2">
        <v>46893</v>
      </c>
      <c r="E27" s="2">
        <v>2434</v>
      </c>
      <c r="F27" s="2">
        <v>-19700</v>
      </c>
      <c r="G27" s="2">
        <v>357</v>
      </c>
      <c r="H27" s="2">
        <v>357</v>
      </c>
      <c r="I27" s="2">
        <v>33953</v>
      </c>
      <c r="J27" s="2">
        <v>367900</v>
      </c>
      <c r="K27" s="2">
        <v>679790</v>
      </c>
      <c r="L27" s="2">
        <f t="shared" si="1"/>
        <v>311890</v>
      </c>
      <c r="M27" s="2">
        <v>51423</v>
      </c>
      <c r="N27" s="2">
        <v>5830</v>
      </c>
      <c r="O27" s="2">
        <f t="shared" si="2"/>
        <v>45593</v>
      </c>
      <c r="P27" s="2">
        <f t="shared" si="3"/>
        <v>266297</v>
      </c>
    </row>
    <row r="28" spans="1:16" ht="12">
      <c r="A28" s="16"/>
      <c r="B28" s="16"/>
      <c r="L28" s="2"/>
      <c r="O28" s="2"/>
      <c r="P28" s="2"/>
    </row>
    <row r="29" spans="1:16" ht="12">
      <c r="A29" s="17">
        <v>313</v>
      </c>
      <c r="B29" s="15" t="s">
        <v>79</v>
      </c>
      <c r="C29" s="2">
        <v>4</v>
      </c>
      <c r="D29" s="2">
        <v>570437</v>
      </c>
      <c r="E29" s="2">
        <v>160414</v>
      </c>
      <c r="F29" s="2">
        <v>-20014</v>
      </c>
      <c r="G29" s="2">
        <v>712</v>
      </c>
      <c r="H29" s="2">
        <v>709</v>
      </c>
      <c r="I29" s="2">
        <v>62507</v>
      </c>
      <c r="J29" s="2">
        <v>747222</v>
      </c>
      <c r="K29" s="2">
        <v>1530471</v>
      </c>
      <c r="L29" s="2">
        <f t="shared" si="1"/>
        <v>783249</v>
      </c>
      <c r="M29" s="2">
        <v>87038</v>
      </c>
      <c r="N29" s="2">
        <v>2913</v>
      </c>
      <c r="O29" s="2">
        <f t="shared" si="2"/>
        <v>84125</v>
      </c>
      <c r="P29" s="2">
        <f t="shared" si="3"/>
        <v>699124</v>
      </c>
    </row>
    <row r="30" spans="1:16" ht="12">
      <c r="A30" s="15" t="s">
        <v>80</v>
      </c>
      <c r="B30" s="15" t="s">
        <v>3</v>
      </c>
      <c r="L30" s="2"/>
      <c r="O30" s="2"/>
      <c r="P30" s="2"/>
    </row>
    <row r="31" spans="1:16" ht="12">
      <c r="A31" s="17">
        <v>314</v>
      </c>
      <c r="B31" s="15" t="s">
        <v>81</v>
      </c>
      <c r="C31" s="2">
        <f aca="true" t="shared" si="6" ref="C31:P31">C33</f>
        <v>7</v>
      </c>
      <c r="D31" s="2">
        <f t="shared" si="6"/>
        <v>4265542</v>
      </c>
      <c r="E31" s="2">
        <f t="shared" si="6"/>
        <v>3350</v>
      </c>
      <c r="F31" s="2">
        <f t="shared" si="6"/>
        <v>12537</v>
      </c>
      <c r="G31" s="2">
        <f t="shared" si="6"/>
        <v>812</v>
      </c>
      <c r="H31" s="2">
        <f t="shared" si="6"/>
        <v>812</v>
      </c>
      <c r="I31" s="2">
        <f t="shared" si="6"/>
        <v>44087</v>
      </c>
      <c r="J31" s="2">
        <f t="shared" si="6"/>
        <v>123356</v>
      </c>
      <c r="K31" s="2">
        <f t="shared" si="6"/>
        <v>872779</v>
      </c>
      <c r="L31" s="2">
        <f t="shared" si="6"/>
        <v>749423</v>
      </c>
      <c r="M31" s="2">
        <f t="shared" si="6"/>
        <v>30424</v>
      </c>
      <c r="N31" s="2">
        <f t="shared" si="6"/>
        <v>2478</v>
      </c>
      <c r="O31" s="2">
        <f t="shared" si="6"/>
        <v>27946</v>
      </c>
      <c r="P31" s="2">
        <f t="shared" si="6"/>
        <v>721477</v>
      </c>
    </row>
    <row r="32" spans="1:16" ht="12">
      <c r="A32" s="16"/>
      <c r="B32" s="16"/>
      <c r="L32" s="2"/>
      <c r="O32" s="2"/>
      <c r="P32" s="2"/>
    </row>
    <row r="33" spans="1:16" ht="12">
      <c r="A33" s="17">
        <v>31410</v>
      </c>
      <c r="B33" s="15" t="s">
        <v>82</v>
      </c>
      <c r="C33" s="2">
        <v>7</v>
      </c>
      <c r="D33" s="2">
        <v>4265542</v>
      </c>
      <c r="E33" s="2">
        <v>3350</v>
      </c>
      <c r="F33" s="2">
        <v>12537</v>
      </c>
      <c r="G33" s="2">
        <v>812</v>
      </c>
      <c r="H33" s="2">
        <v>812</v>
      </c>
      <c r="I33" s="2">
        <v>44087</v>
      </c>
      <c r="J33" s="2">
        <v>123356</v>
      </c>
      <c r="K33" s="2">
        <v>872779</v>
      </c>
      <c r="L33" s="2">
        <f aca="true" t="shared" si="7" ref="L33:L63">K33-J33</f>
        <v>749423</v>
      </c>
      <c r="M33" s="2">
        <v>30424</v>
      </c>
      <c r="N33" s="2">
        <v>2478</v>
      </c>
      <c r="O33" s="2">
        <f aca="true" t="shared" si="8" ref="O33:O63">M33-N33</f>
        <v>27946</v>
      </c>
      <c r="P33" s="2">
        <f aca="true" t="shared" si="9" ref="P33:P63">L33-O33</f>
        <v>721477</v>
      </c>
    </row>
    <row r="34" spans="1:16" ht="12">
      <c r="A34" s="16"/>
      <c r="B34" s="16"/>
      <c r="L34" s="2"/>
      <c r="O34" s="2"/>
      <c r="P34" s="2"/>
    </row>
    <row r="35" spans="1:16" ht="12">
      <c r="A35" s="17">
        <v>32</v>
      </c>
      <c r="B35" s="15" t="s">
        <v>83</v>
      </c>
      <c r="C35" s="2">
        <f aca="true" t="shared" si="10" ref="C35:K35">C37</f>
        <v>29</v>
      </c>
      <c r="D35" s="2">
        <f t="shared" si="10"/>
        <v>12340843</v>
      </c>
      <c r="E35" s="2">
        <f t="shared" si="10"/>
        <v>832731</v>
      </c>
      <c r="F35" s="2">
        <f t="shared" si="10"/>
        <v>-3534</v>
      </c>
      <c r="G35" s="2">
        <f t="shared" si="10"/>
        <v>17117</v>
      </c>
      <c r="H35" s="2">
        <f t="shared" si="10"/>
        <v>17117</v>
      </c>
      <c r="I35" s="2">
        <f t="shared" si="10"/>
        <v>681902</v>
      </c>
      <c r="J35" s="2">
        <f t="shared" si="10"/>
        <v>5769390</v>
      </c>
      <c r="K35" s="2">
        <f t="shared" si="10"/>
        <v>11136573</v>
      </c>
      <c r="L35" s="2">
        <f t="shared" si="7"/>
        <v>5367183</v>
      </c>
      <c r="M35" s="2">
        <f>M37</f>
        <v>350401</v>
      </c>
      <c r="N35" s="2">
        <f>N37</f>
        <v>25759</v>
      </c>
      <c r="O35" s="2">
        <f t="shared" si="8"/>
        <v>324642</v>
      </c>
      <c r="P35" s="2">
        <f t="shared" si="9"/>
        <v>5042541</v>
      </c>
    </row>
    <row r="36" spans="1:16" ht="12">
      <c r="A36" s="16"/>
      <c r="B36" s="16"/>
      <c r="L36" s="2"/>
      <c r="O36" s="2"/>
      <c r="P36" s="2"/>
    </row>
    <row r="37" spans="1:16" ht="12">
      <c r="A37" s="15" t="s">
        <v>84</v>
      </c>
      <c r="B37" s="15" t="s">
        <v>85</v>
      </c>
      <c r="C37" s="2">
        <f aca="true" t="shared" si="11" ref="C37:K37">SUM(C39:C43)</f>
        <v>29</v>
      </c>
      <c r="D37" s="2">
        <f t="shared" si="11"/>
        <v>12340843</v>
      </c>
      <c r="E37" s="2">
        <f t="shared" si="11"/>
        <v>832731</v>
      </c>
      <c r="F37" s="2">
        <f t="shared" si="11"/>
        <v>-3534</v>
      </c>
      <c r="G37" s="2">
        <f t="shared" si="11"/>
        <v>17117</v>
      </c>
      <c r="H37" s="2">
        <f t="shared" si="11"/>
        <v>17117</v>
      </c>
      <c r="I37" s="2">
        <f t="shared" si="11"/>
        <v>681902</v>
      </c>
      <c r="J37" s="2">
        <f t="shared" si="11"/>
        <v>5769390</v>
      </c>
      <c r="K37" s="2">
        <f t="shared" si="11"/>
        <v>11136573</v>
      </c>
      <c r="L37" s="2">
        <f t="shared" si="7"/>
        <v>5367183</v>
      </c>
      <c r="M37" s="2">
        <f>SUM(M39:M43)</f>
        <v>350401</v>
      </c>
      <c r="N37" s="2">
        <f>SUM(N39:N43)</f>
        <v>25759</v>
      </c>
      <c r="O37" s="2">
        <f t="shared" si="8"/>
        <v>324642</v>
      </c>
      <c r="P37" s="2">
        <f t="shared" si="9"/>
        <v>5042541</v>
      </c>
    </row>
    <row r="38" spans="1:16" ht="12">
      <c r="A38" s="16"/>
      <c r="B38" s="16"/>
      <c r="L38" s="2"/>
      <c r="O38" s="2"/>
      <c r="P38" s="2"/>
    </row>
    <row r="39" spans="1:16" ht="12">
      <c r="A39" s="17">
        <v>32011</v>
      </c>
      <c r="B39" s="15" t="s">
        <v>86</v>
      </c>
      <c r="C39" s="2">
        <v>9</v>
      </c>
      <c r="D39" s="2">
        <v>11523950</v>
      </c>
      <c r="E39" s="2">
        <v>838656</v>
      </c>
      <c r="F39" s="2">
        <v>50292</v>
      </c>
      <c r="G39" s="2">
        <v>14106</v>
      </c>
      <c r="H39" s="2">
        <v>14106</v>
      </c>
      <c r="I39" s="2">
        <v>528155</v>
      </c>
      <c r="J39" s="2">
        <v>4271811</v>
      </c>
      <c r="K39" s="2">
        <v>8902780</v>
      </c>
      <c r="L39" s="2">
        <f t="shared" si="7"/>
        <v>4630969</v>
      </c>
      <c r="M39" s="2">
        <v>267972</v>
      </c>
      <c r="N39" s="2">
        <v>13916</v>
      </c>
      <c r="O39" s="2">
        <f t="shared" si="8"/>
        <v>254056</v>
      </c>
      <c r="P39" s="2">
        <f t="shared" si="9"/>
        <v>4376913</v>
      </c>
    </row>
    <row r="40" spans="1:16" ht="12">
      <c r="A40" s="17">
        <v>32020</v>
      </c>
      <c r="B40" s="15" t="s">
        <v>87</v>
      </c>
      <c r="C40" s="2">
        <v>5</v>
      </c>
      <c r="D40" s="2">
        <v>273078</v>
      </c>
      <c r="E40" s="2">
        <v>-13972</v>
      </c>
      <c r="F40" s="2">
        <v>-62788</v>
      </c>
      <c r="G40" s="2">
        <v>1072</v>
      </c>
      <c r="H40" s="2">
        <v>1072</v>
      </c>
      <c r="I40" s="2">
        <v>67298</v>
      </c>
      <c r="J40" s="2">
        <v>637921</v>
      </c>
      <c r="K40" s="2">
        <v>1006053</v>
      </c>
      <c r="L40" s="2">
        <f t="shared" si="7"/>
        <v>368132</v>
      </c>
      <c r="M40" s="2">
        <v>23312</v>
      </c>
      <c r="N40" s="2">
        <v>6527</v>
      </c>
      <c r="O40" s="2">
        <f t="shared" si="8"/>
        <v>16785</v>
      </c>
      <c r="P40" s="2">
        <f t="shared" si="9"/>
        <v>351347</v>
      </c>
    </row>
    <row r="41" spans="1:16" ht="12">
      <c r="A41" s="17">
        <v>32040</v>
      </c>
      <c r="B41" s="15" t="s">
        <v>88</v>
      </c>
      <c r="C41" s="2">
        <v>5</v>
      </c>
      <c r="D41" s="2">
        <v>117131</v>
      </c>
      <c r="E41" s="2">
        <v>3336</v>
      </c>
      <c r="F41" s="2">
        <v>-754</v>
      </c>
      <c r="G41" s="2">
        <v>593</v>
      </c>
      <c r="H41" s="2">
        <v>593</v>
      </c>
      <c r="I41" s="2">
        <v>22944</v>
      </c>
      <c r="J41" s="2">
        <v>478911</v>
      </c>
      <c r="K41" s="2">
        <v>615137</v>
      </c>
      <c r="L41" s="2">
        <f t="shared" si="7"/>
        <v>136226</v>
      </c>
      <c r="M41" s="2">
        <v>8351</v>
      </c>
      <c r="N41" s="2">
        <v>159</v>
      </c>
      <c r="O41" s="2">
        <f t="shared" si="8"/>
        <v>8192</v>
      </c>
      <c r="P41" s="2">
        <f t="shared" si="9"/>
        <v>128034</v>
      </c>
    </row>
    <row r="42" spans="1:16" ht="12">
      <c r="A42" s="17">
        <v>32149</v>
      </c>
      <c r="B42" s="15" t="s">
        <v>89</v>
      </c>
      <c r="C42" s="2">
        <v>5</v>
      </c>
      <c r="D42" s="2">
        <v>98083</v>
      </c>
      <c r="E42" s="2">
        <v>5960</v>
      </c>
      <c r="F42" s="2">
        <v>6174</v>
      </c>
      <c r="G42" s="2">
        <v>177</v>
      </c>
      <c r="H42" s="2">
        <v>177</v>
      </c>
      <c r="I42" s="2">
        <v>10752</v>
      </c>
      <c r="J42" s="2">
        <v>138172</v>
      </c>
      <c r="K42" s="2">
        <v>177089</v>
      </c>
      <c r="L42" s="2">
        <f t="shared" si="7"/>
        <v>38917</v>
      </c>
      <c r="M42" s="2">
        <v>5422</v>
      </c>
      <c r="N42" s="2">
        <v>994</v>
      </c>
      <c r="O42" s="2">
        <f t="shared" si="8"/>
        <v>4428</v>
      </c>
      <c r="P42" s="2">
        <f t="shared" si="9"/>
        <v>34489</v>
      </c>
    </row>
    <row r="43" spans="1:16" ht="12">
      <c r="A43" s="18" t="s">
        <v>77</v>
      </c>
      <c r="B43" s="15" t="s">
        <v>78</v>
      </c>
      <c r="C43" s="2">
        <v>5</v>
      </c>
      <c r="D43" s="2">
        <v>328601</v>
      </c>
      <c r="E43" s="2">
        <v>-1249</v>
      </c>
      <c r="F43" s="2">
        <v>3542</v>
      </c>
      <c r="G43" s="2">
        <v>1169</v>
      </c>
      <c r="H43" s="2">
        <v>1169</v>
      </c>
      <c r="I43" s="2">
        <v>52753</v>
      </c>
      <c r="J43" s="2">
        <v>242575</v>
      </c>
      <c r="K43" s="2">
        <v>435514</v>
      </c>
      <c r="L43" s="2">
        <f t="shared" si="7"/>
        <v>192939</v>
      </c>
      <c r="M43" s="2">
        <v>45344</v>
      </c>
      <c r="N43" s="2">
        <v>4163</v>
      </c>
      <c r="O43" s="2">
        <f t="shared" si="8"/>
        <v>41181</v>
      </c>
      <c r="P43" s="2">
        <f t="shared" si="9"/>
        <v>151758</v>
      </c>
    </row>
    <row r="44" spans="1:16" ht="12">
      <c r="A44" s="16"/>
      <c r="B44" s="16"/>
      <c r="L44" s="2"/>
      <c r="O44" s="2"/>
      <c r="P44" s="2"/>
    </row>
    <row r="45" spans="1:16" ht="12">
      <c r="A45" s="17">
        <v>33</v>
      </c>
      <c r="B45" s="15" t="s">
        <v>90</v>
      </c>
      <c r="C45" s="2">
        <f aca="true" t="shared" si="12" ref="C45:K45">C48</f>
        <v>11</v>
      </c>
      <c r="D45" s="2">
        <f t="shared" si="12"/>
        <v>160267</v>
      </c>
      <c r="E45" s="2">
        <f t="shared" si="12"/>
        <v>1524</v>
      </c>
      <c r="F45" s="2">
        <f t="shared" si="12"/>
        <v>-11758</v>
      </c>
      <c r="G45" s="2">
        <f t="shared" si="12"/>
        <v>441</v>
      </c>
      <c r="H45" s="2">
        <f t="shared" si="12"/>
        <v>440</v>
      </c>
      <c r="I45" s="2">
        <f t="shared" si="12"/>
        <v>15775</v>
      </c>
      <c r="J45" s="2">
        <f t="shared" si="12"/>
        <v>66152</v>
      </c>
      <c r="K45" s="2">
        <f t="shared" si="12"/>
        <v>101789</v>
      </c>
      <c r="L45" s="2">
        <f t="shared" si="7"/>
        <v>35637</v>
      </c>
      <c r="M45" s="2">
        <f>M48</f>
        <v>8027</v>
      </c>
      <c r="N45" s="2">
        <f>N48</f>
        <v>1729</v>
      </c>
      <c r="O45" s="2">
        <f t="shared" si="8"/>
        <v>6298</v>
      </c>
      <c r="P45" s="2">
        <f t="shared" si="9"/>
        <v>29339</v>
      </c>
    </row>
    <row r="46" spans="1:16" ht="12">
      <c r="A46" s="16"/>
      <c r="B46" s="16"/>
      <c r="L46" s="2"/>
      <c r="O46" s="2"/>
      <c r="P46" s="2"/>
    </row>
    <row r="47" spans="1:16" ht="12">
      <c r="A47" s="17">
        <v>331</v>
      </c>
      <c r="B47" s="15" t="s">
        <v>91</v>
      </c>
      <c r="L47" s="2"/>
      <c r="O47" s="2"/>
      <c r="P47" s="2"/>
    </row>
    <row r="48" spans="1:16" ht="12">
      <c r="A48" s="18" t="s">
        <v>92</v>
      </c>
      <c r="B48" s="15" t="s">
        <v>93</v>
      </c>
      <c r="C48" s="2">
        <f aca="true" t="shared" si="13" ref="C48:K48">C50+C51</f>
        <v>11</v>
      </c>
      <c r="D48" s="2">
        <f t="shared" si="13"/>
        <v>160267</v>
      </c>
      <c r="E48" s="2">
        <f t="shared" si="13"/>
        <v>1524</v>
      </c>
      <c r="F48" s="2">
        <f t="shared" si="13"/>
        <v>-11758</v>
      </c>
      <c r="G48" s="2">
        <f t="shared" si="13"/>
        <v>441</v>
      </c>
      <c r="H48" s="2">
        <f t="shared" si="13"/>
        <v>440</v>
      </c>
      <c r="I48" s="2">
        <f t="shared" si="13"/>
        <v>15775</v>
      </c>
      <c r="J48" s="2">
        <f t="shared" si="13"/>
        <v>66152</v>
      </c>
      <c r="K48" s="2">
        <f t="shared" si="13"/>
        <v>101789</v>
      </c>
      <c r="L48" s="2">
        <f t="shared" si="7"/>
        <v>35637</v>
      </c>
      <c r="M48" s="2">
        <f>M50+M51</f>
        <v>8027</v>
      </c>
      <c r="N48" s="2">
        <f>N50+N51</f>
        <v>1729</v>
      </c>
      <c r="O48" s="2">
        <f t="shared" si="8"/>
        <v>6298</v>
      </c>
      <c r="P48" s="2">
        <f t="shared" si="9"/>
        <v>29339</v>
      </c>
    </row>
    <row r="49" spans="1:16" ht="12">
      <c r="A49" s="16"/>
      <c r="B49" s="16"/>
      <c r="L49" s="2"/>
      <c r="O49" s="2"/>
      <c r="P49" s="2"/>
    </row>
    <row r="50" spans="1:16" ht="12">
      <c r="A50" s="17">
        <v>33210</v>
      </c>
      <c r="B50" s="15" t="s">
        <v>94</v>
      </c>
      <c r="C50" s="2">
        <v>8</v>
      </c>
      <c r="D50" s="2">
        <v>34664</v>
      </c>
      <c r="E50" s="2">
        <v>557</v>
      </c>
      <c r="F50" s="2">
        <v>-11193</v>
      </c>
      <c r="G50" s="2">
        <v>279</v>
      </c>
      <c r="H50" s="2">
        <v>278</v>
      </c>
      <c r="I50" s="2">
        <v>8862</v>
      </c>
      <c r="J50" s="2">
        <v>18412</v>
      </c>
      <c r="K50" s="2">
        <v>38215</v>
      </c>
      <c r="L50" s="2">
        <f t="shared" si="7"/>
        <v>19803</v>
      </c>
      <c r="M50" s="2">
        <v>3777</v>
      </c>
      <c r="N50" s="2">
        <v>1729</v>
      </c>
      <c r="O50" s="2">
        <f t="shared" si="8"/>
        <v>2048</v>
      </c>
      <c r="P50" s="2">
        <f t="shared" si="9"/>
        <v>17755</v>
      </c>
    </row>
    <row r="51" spans="1:16" ht="12">
      <c r="A51" s="18" t="s">
        <v>77</v>
      </c>
      <c r="B51" s="15" t="s">
        <v>78</v>
      </c>
      <c r="C51" s="2">
        <v>3</v>
      </c>
      <c r="D51" s="2">
        <v>125603</v>
      </c>
      <c r="E51" s="2">
        <v>967</v>
      </c>
      <c r="F51" s="2">
        <v>-565</v>
      </c>
      <c r="G51" s="2">
        <v>162</v>
      </c>
      <c r="H51" s="2">
        <v>162</v>
      </c>
      <c r="I51" s="2">
        <v>6913</v>
      </c>
      <c r="J51" s="2">
        <v>47740</v>
      </c>
      <c r="K51" s="2">
        <v>63574</v>
      </c>
      <c r="L51" s="2">
        <f t="shared" si="7"/>
        <v>15834</v>
      </c>
      <c r="M51" s="2">
        <v>4250</v>
      </c>
      <c r="N51" s="2">
        <v>0</v>
      </c>
      <c r="O51" s="2">
        <f t="shared" si="8"/>
        <v>4250</v>
      </c>
      <c r="P51" s="2">
        <f t="shared" si="9"/>
        <v>11584</v>
      </c>
    </row>
    <row r="52" spans="1:16" ht="12">
      <c r="A52" s="16"/>
      <c r="B52" s="16"/>
      <c r="L52" s="2"/>
      <c r="O52" s="2"/>
      <c r="P52" s="2"/>
    </row>
    <row r="53" spans="1:16" ht="12">
      <c r="A53" s="17">
        <v>34</v>
      </c>
      <c r="B53" s="15" t="s">
        <v>95</v>
      </c>
      <c r="C53" s="2">
        <f aca="true" t="shared" si="14" ref="C53:K53">C56</f>
        <v>19</v>
      </c>
      <c r="D53" s="2">
        <f t="shared" si="14"/>
        <v>276806</v>
      </c>
      <c r="E53" s="2">
        <f t="shared" si="14"/>
        <v>38791</v>
      </c>
      <c r="F53" s="2">
        <f t="shared" si="14"/>
        <v>-1923</v>
      </c>
      <c r="G53" s="2">
        <f t="shared" si="14"/>
        <v>1227</v>
      </c>
      <c r="H53" s="2">
        <f t="shared" si="14"/>
        <v>1227</v>
      </c>
      <c r="I53" s="2">
        <f t="shared" si="14"/>
        <v>68702</v>
      </c>
      <c r="J53" s="2">
        <f t="shared" si="14"/>
        <v>1512476</v>
      </c>
      <c r="K53" s="2">
        <f t="shared" si="14"/>
        <v>2156751</v>
      </c>
      <c r="L53" s="2">
        <f t="shared" si="7"/>
        <v>644275</v>
      </c>
      <c r="M53" s="2">
        <f>M56</f>
        <v>41926</v>
      </c>
      <c r="N53" s="2">
        <f>N56</f>
        <v>57836</v>
      </c>
      <c r="O53" s="2">
        <f t="shared" si="8"/>
        <v>-15910</v>
      </c>
      <c r="P53" s="2">
        <f t="shared" si="9"/>
        <v>660185</v>
      </c>
    </row>
    <row r="54" spans="1:16" ht="12">
      <c r="A54" s="16"/>
      <c r="B54" s="16"/>
      <c r="L54" s="2"/>
      <c r="O54" s="2"/>
      <c r="P54" s="2"/>
    </row>
    <row r="55" spans="1:16" ht="12">
      <c r="A55" s="17">
        <v>341</v>
      </c>
      <c r="B55" s="15" t="s">
        <v>96</v>
      </c>
      <c r="L55" s="2"/>
      <c r="O55" s="2"/>
      <c r="P55" s="2"/>
    </row>
    <row r="56" spans="1:16" ht="12">
      <c r="A56" s="18" t="s">
        <v>97</v>
      </c>
      <c r="B56" s="15" t="s">
        <v>98</v>
      </c>
      <c r="C56" s="2">
        <f aca="true" t="shared" si="15" ref="C56:K56">C58+C59</f>
        <v>19</v>
      </c>
      <c r="D56" s="2">
        <f t="shared" si="15"/>
        <v>276806</v>
      </c>
      <c r="E56" s="2">
        <f t="shared" si="15"/>
        <v>38791</v>
      </c>
      <c r="F56" s="2">
        <f t="shared" si="15"/>
        <v>-1923</v>
      </c>
      <c r="G56" s="2">
        <f t="shared" si="15"/>
        <v>1227</v>
      </c>
      <c r="H56" s="2">
        <f t="shared" si="15"/>
        <v>1227</v>
      </c>
      <c r="I56" s="2">
        <f t="shared" si="15"/>
        <v>68702</v>
      </c>
      <c r="J56" s="2">
        <f t="shared" si="15"/>
        <v>1512476</v>
      </c>
      <c r="K56" s="2">
        <f t="shared" si="15"/>
        <v>2156751</v>
      </c>
      <c r="L56" s="2">
        <f t="shared" si="7"/>
        <v>644275</v>
      </c>
      <c r="M56" s="2">
        <f>M58+M59</f>
        <v>41926</v>
      </c>
      <c r="N56" s="2">
        <f>N58+N59</f>
        <v>57836</v>
      </c>
      <c r="O56" s="2">
        <f t="shared" si="8"/>
        <v>-15910</v>
      </c>
      <c r="P56" s="2">
        <f t="shared" si="9"/>
        <v>660185</v>
      </c>
    </row>
    <row r="57" spans="1:16" ht="12">
      <c r="A57" s="16"/>
      <c r="B57" s="16"/>
      <c r="L57" s="2"/>
      <c r="O57" s="2"/>
      <c r="P57" s="2"/>
    </row>
    <row r="58" spans="1:16" ht="12">
      <c r="A58" s="17">
        <v>34130</v>
      </c>
      <c r="B58" s="15" t="s">
        <v>99</v>
      </c>
      <c r="C58" s="2">
        <v>11</v>
      </c>
      <c r="D58" s="2">
        <v>136669</v>
      </c>
      <c r="E58" s="2">
        <v>2520</v>
      </c>
      <c r="F58" s="2">
        <v>40776</v>
      </c>
      <c r="G58" s="2">
        <v>767</v>
      </c>
      <c r="H58" s="2">
        <v>767</v>
      </c>
      <c r="I58" s="2">
        <v>45075</v>
      </c>
      <c r="J58" s="2">
        <v>962651</v>
      </c>
      <c r="K58" s="2">
        <v>1388712</v>
      </c>
      <c r="L58" s="2">
        <f t="shared" si="7"/>
        <v>426061</v>
      </c>
      <c r="M58" s="2">
        <v>28424</v>
      </c>
      <c r="N58" s="2">
        <v>57810</v>
      </c>
      <c r="O58" s="2">
        <f t="shared" si="8"/>
        <v>-29386</v>
      </c>
      <c r="P58" s="2">
        <f t="shared" si="9"/>
        <v>455447</v>
      </c>
    </row>
    <row r="59" spans="1:16" ht="12">
      <c r="A59" s="18" t="s">
        <v>77</v>
      </c>
      <c r="B59" s="15" t="s">
        <v>78</v>
      </c>
      <c r="C59" s="2">
        <v>8</v>
      </c>
      <c r="D59" s="2">
        <v>140137</v>
      </c>
      <c r="E59" s="2">
        <v>36271</v>
      </c>
      <c r="F59" s="2">
        <v>-42699</v>
      </c>
      <c r="G59" s="2">
        <v>460</v>
      </c>
      <c r="H59" s="2">
        <v>460</v>
      </c>
      <c r="I59" s="2">
        <v>23627</v>
      </c>
      <c r="J59" s="2">
        <v>549825</v>
      </c>
      <c r="K59" s="2">
        <v>768039</v>
      </c>
      <c r="L59" s="2">
        <f t="shared" si="7"/>
        <v>218214</v>
      </c>
      <c r="M59" s="2">
        <v>13502</v>
      </c>
      <c r="N59" s="2">
        <v>26</v>
      </c>
      <c r="O59" s="2">
        <f t="shared" si="8"/>
        <v>13476</v>
      </c>
      <c r="P59" s="2">
        <f t="shared" si="9"/>
        <v>204738</v>
      </c>
    </row>
    <row r="60" spans="1:16" ht="12">
      <c r="A60" s="16"/>
      <c r="B60" s="16"/>
      <c r="L60" s="2"/>
      <c r="O60" s="2"/>
      <c r="P60" s="2"/>
    </row>
    <row r="61" spans="1:16" ht="12">
      <c r="A61" s="17">
        <v>35</v>
      </c>
      <c r="B61" s="15" t="s">
        <v>100</v>
      </c>
      <c r="C61" s="2">
        <f aca="true" t="shared" si="16" ref="C61:K61">C63+C68+C74+C81</f>
        <v>71</v>
      </c>
      <c r="D61" s="2">
        <f t="shared" si="16"/>
        <v>4552269</v>
      </c>
      <c r="E61" s="2">
        <f t="shared" si="16"/>
        <v>231629</v>
      </c>
      <c r="F61" s="2">
        <f t="shared" si="16"/>
        <v>94974</v>
      </c>
      <c r="G61" s="2">
        <f t="shared" si="16"/>
        <v>5870</v>
      </c>
      <c r="H61" s="2">
        <f t="shared" si="16"/>
        <v>5866</v>
      </c>
      <c r="I61" s="2">
        <f t="shared" si="16"/>
        <v>463403</v>
      </c>
      <c r="J61" s="2">
        <f t="shared" si="16"/>
        <v>4346108</v>
      </c>
      <c r="K61" s="2">
        <f t="shared" si="16"/>
        <v>8080579</v>
      </c>
      <c r="L61" s="2">
        <f t="shared" si="7"/>
        <v>3734471</v>
      </c>
      <c r="M61" s="2">
        <f>M63+M68+M74+M81</f>
        <v>540718</v>
      </c>
      <c r="N61" s="2">
        <f>N63+N68+N74+N81</f>
        <v>70522</v>
      </c>
      <c r="O61" s="2">
        <f t="shared" si="8"/>
        <v>470196</v>
      </c>
      <c r="P61" s="2">
        <f t="shared" si="9"/>
        <v>3264275</v>
      </c>
    </row>
    <row r="62" spans="1:16" ht="12">
      <c r="A62" s="16"/>
      <c r="B62" s="16"/>
      <c r="L62" s="2"/>
      <c r="O62" s="2"/>
      <c r="P62" s="2"/>
    </row>
    <row r="63" spans="1:16" ht="12">
      <c r="A63" s="17">
        <v>350</v>
      </c>
      <c r="B63" s="15" t="s">
        <v>101</v>
      </c>
      <c r="C63" s="2">
        <f aca="true" t="shared" si="17" ref="C63:K63">C65+C66</f>
        <v>21</v>
      </c>
      <c r="D63" s="2">
        <f t="shared" si="17"/>
        <v>1688033</v>
      </c>
      <c r="E63" s="2">
        <f t="shared" si="17"/>
        <v>53196</v>
      </c>
      <c r="F63" s="2">
        <f t="shared" si="17"/>
        <v>47703</v>
      </c>
      <c r="G63" s="2">
        <f t="shared" si="17"/>
        <v>1554</v>
      </c>
      <c r="H63" s="2">
        <f t="shared" si="17"/>
        <v>1554</v>
      </c>
      <c r="I63" s="2">
        <f t="shared" si="17"/>
        <v>151492</v>
      </c>
      <c r="J63" s="2">
        <f t="shared" si="17"/>
        <v>833077</v>
      </c>
      <c r="K63" s="2">
        <f t="shared" si="17"/>
        <v>1591060</v>
      </c>
      <c r="L63" s="2">
        <f t="shared" si="7"/>
        <v>757983</v>
      </c>
      <c r="M63" s="2">
        <f>M65+M66</f>
        <v>242404</v>
      </c>
      <c r="N63" s="2">
        <f>N65+N66</f>
        <v>954</v>
      </c>
      <c r="O63" s="2">
        <f t="shared" si="8"/>
        <v>241450</v>
      </c>
      <c r="P63" s="2">
        <f t="shared" si="9"/>
        <v>516533</v>
      </c>
    </row>
    <row r="64" spans="1:16" ht="12">
      <c r="A64" s="16"/>
      <c r="B64" s="16"/>
      <c r="L64" s="2"/>
      <c r="O64" s="2"/>
      <c r="P64" s="2"/>
    </row>
    <row r="65" spans="1:16" ht="12">
      <c r="A65" s="17">
        <v>35010</v>
      </c>
      <c r="B65" s="15" t="s">
        <v>102</v>
      </c>
      <c r="C65" s="2">
        <v>18</v>
      </c>
      <c r="D65" s="2">
        <v>1407189</v>
      </c>
      <c r="E65" s="2">
        <v>38035</v>
      </c>
      <c r="F65" s="2">
        <v>40135</v>
      </c>
      <c r="G65" s="2">
        <v>1340</v>
      </c>
      <c r="H65" s="2">
        <v>1340</v>
      </c>
      <c r="I65" s="2">
        <v>126488</v>
      </c>
      <c r="J65" s="2">
        <v>368594</v>
      </c>
      <c r="K65" s="2">
        <v>786323</v>
      </c>
      <c r="L65" s="2">
        <f aca="true" t="shared" si="18" ref="L65:L95">K65-J65</f>
        <v>417729</v>
      </c>
      <c r="M65" s="2">
        <v>139360</v>
      </c>
      <c r="N65" s="2">
        <v>954</v>
      </c>
      <c r="O65" s="2">
        <f aca="true" t="shared" si="19" ref="O65:O95">M65-N65</f>
        <v>138406</v>
      </c>
      <c r="P65" s="2">
        <f aca="true" t="shared" si="20" ref="P65:P95">L65-O65</f>
        <v>279323</v>
      </c>
    </row>
    <row r="66" spans="1:16" ht="12">
      <c r="A66" s="18" t="s">
        <v>77</v>
      </c>
      <c r="B66" s="15" t="s">
        <v>78</v>
      </c>
      <c r="C66" s="2">
        <v>3</v>
      </c>
      <c r="D66" s="2">
        <v>280844</v>
      </c>
      <c r="E66" s="2">
        <v>15161</v>
      </c>
      <c r="F66" s="2">
        <v>7568</v>
      </c>
      <c r="G66" s="2">
        <v>214</v>
      </c>
      <c r="H66" s="2">
        <v>214</v>
      </c>
      <c r="I66" s="2">
        <v>25004</v>
      </c>
      <c r="J66" s="2">
        <v>464483</v>
      </c>
      <c r="K66" s="2">
        <v>804737</v>
      </c>
      <c r="L66" s="2">
        <f t="shared" si="18"/>
        <v>340254</v>
      </c>
      <c r="M66" s="2">
        <v>103044</v>
      </c>
      <c r="N66" s="2">
        <v>0</v>
      </c>
      <c r="O66" s="2">
        <f t="shared" si="19"/>
        <v>103044</v>
      </c>
      <c r="P66" s="2">
        <f t="shared" si="20"/>
        <v>237210</v>
      </c>
    </row>
    <row r="67" spans="1:16" ht="12">
      <c r="A67" s="16"/>
      <c r="B67" s="16"/>
      <c r="L67" s="2"/>
      <c r="O67" s="2"/>
      <c r="P67" s="2"/>
    </row>
    <row r="68" spans="1:16" ht="12">
      <c r="A68" s="17">
        <v>351</v>
      </c>
      <c r="B68" s="15" t="s">
        <v>103</v>
      </c>
      <c r="C68" s="2">
        <f aca="true" t="shared" si="21" ref="C68:K68">C70+C71+C72</f>
        <v>10</v>
      </c>
      <c r="D68" s="2">
        <f t="shared" si="21"/>
        <v>631606</v>
      </c>
      <c r="E68" s="2">
        <f t="shared" si="21"/>
        <v>37179</v>
      </c>
      <c r="F68" s="2">
        <f t="shared" si="21"/>
        <v>29516</v>
      </c>
      <c r="G68" s="2">
        <f t="shared" si="21"/>
        <v>976</v>
      </c>
      <c r="H68" s="2">
        <f t="shared" si="21"/>
        <v>974</v>
      </c>
      <c r="I68" s="2">
        <f t="shared" si="21"/>
        <v>93679</v>
      </c>
      <c r="J68" s="2">
        <f t="shared" si="21"/>
        <v>1149690</v>
      </c>
      <c r="K68" s="2">
        <f t="shared" si="21"/>
        <v>1842609</v>
      </c>
      <c r="L68" s="2">
        <f t="shared" si="18"/>
        <v>692919</v>
      </c>
      <c r="M68" s="2">
        <f>M70+M71+M72</f>
        <v>88152</v>
      </c>
      <c r="N68" s="2">
        <f>N70+N71+N72</f>
        <v>64533</v>
      </c>
      <c r="O68" s="2">
        <f t="shared" si="19"/>
        <v>23619</v>
      </c>
      <c r="P68" s="2">
        <f t="shared" si="20"/>
        <v>669300</v>
      </c>
    </row>
    <row r="69" spans="1:16" ht="12">
      <c r="A69" s="16"/>
      <c r="B69" s="16"/>
      <c r="L69" s="2"/>
      <c r="O69" s="2"/>
      <c r="P69" s="2"/>
    </row>
    <row r="70" spans="1:16" ht="12">
      <c r="A70" s="17">
        <v>35112</v>
      </c>
      <c r="B70" s="15" t="s">
        <v>104</v>
      </c>
      <c r="C70" s="2">
        <v>3</v>
      </c>
      <c r="D70" s="2">
        <v>124872</v>
      </c>
      <c r="E70" s="2">
        <v>2705</v>
      </c>
      <c r="F70" s="2">
        <v>22353</v>
      </c>
      <c r="G70" s="2">
        <v>145</v>
      </c>
      <c r="H70" s="2">
        <v>145</v>
      </c>
      <c r="I70" s="2">
        <v>20349</v>
      </c>
      <c r="J70" s="2">
        <v>157271</v>
      </c>
      <c r="K70" s="2">
        <v>540968</v>
      </c>
      <c r="L70" s="2">
        <f t="shared" si="18"/>
        <v>383697</v>
      </c>
      <c r="M70" s="2">
        <v>19539</v>
      </c>
      <c r="N70" s="2">
        <v>181</v>
      </c>
      <c r="O70" s="2">
        <f t="shared" si="19"/>
        <v>19358</v>
      </c>
      <c r="P70" s="2">
        <f t="shared" si="20"/>
        <v>364339</v>
      </c>
    </row>
    <row r="71" spans="1:16" ht="12">
      <c r="A71" s="17">
        <v>35120</v>
      </c>
      <c r="B71" s="15" t="s">
        <v>105</v>
      </c>
      <c r="C71" s="2">
        <v>3</v>
      </c>
      <c r="D71" s="2">
        <v>84904</v>
      </c>
      <c r="E71" s="2">
        <v>-6583</v>
      </c>
      <c r="F71" s="2">
        <v>-42351</v>
      </c>
      <c r="G71" s="2">
        <v>159</v>
      </c>
      <c r="H71" s="2">
        <v>157</v>
      </c>
      <c r="I71" s="2">
        <v>14978</v>
      </c>
      <c r="J71" s="2">
        <v>446979</v>
      </c>
      <c r="K71" s="2">
        <v>548525</v>
      </c>
      <c r="L71" s="2">
        <f t="shared" si="18"/>
        <v>101546</v>
      </c>
      <c r="M71" s="2">
        <v>5421</v>
      </c>
      <c r="N71" s="2">
        <v>4593</v>
      </c>
      <c r="O71" s="2">
        <f t="shared" si="19"/>
        <v>828</v>
      </c>
      <c r="P71" s="2">
        <f t="shared" si="20"/>
        <v>100718</v>
      </c>
    </row>
    <row r="72" spans="1:16" ht="12">
      <c r="A72" s="18" t="s">
        <v>77</v>
      </c>
      <c r="B72" s="15" t="s">
        <v>78</v>
      </c>
      <c r="C72" s="2">
        <v>4</v>
      </c>
      <c r="D72" s="2">
        <v>421830</v>
      </c>
      <c r="E72" s="2">
        <v>41057</v>
      </c>
      <c r="F72" s="2">
        <v>49514</v>
      </c>
      <c r="G72" s="2">
        <v>672</v>
      </c>
      <c r="H72" s="2">
        <v>672</v>
      </c>
      <c r="I72" s="2">
        <v>58352</v>
      </c>
      <c r="J72" s="2">
        <v>545440</v>
      </c>
      <c r="K72" s="2">
        <v>753116</v>
      </c>
      <c r="L72" s="2">
        <f t="shared" si="18"/>
        <v>207676</v>
      </c>
      <c r="M72" s="2">
        <v>63192</v>
      </c>
      <c r="N72" s="2">
        <v>59759</v>
      </c>
      <c r="O72" s="2">
        <f t="shared" si="19"/>
        <v>3433</v>
      </c>
      <c r="P72" s="2">
        <f t="shared" si="20"/>
        <v>204243</v>
      </c>
    </row>
    <row r="73" spans="1:16" ht="12">
      <c r="A73" s="16"/>
      <c r="B73" s="16"/>
      <c r="L73" s="2"/>
      <c r="O73" s="2"/>
      <c r="P73" s="2"/>
    </row>
    <row r="74" spans="1:16" ht="12">
      <c r="A74" s="17">
        <v>352</v>
      </c>
      <c r="B74" s="15" t="s">
        <v>106</v>
      </c>
      <c r="C74" s="2">
        <f aca="true" t="shared" si="22" ref="C74:K74">C76+C77+C78</f>
        <v>23</v>
      </c>
      <c r="D74" s="2">
        <f t="shared" si="22"/>
        <v>450497</v>
      </c>
      <c r="E74" s="2">
        <f t="shared" si="22"/>
        <v>32902</v>
      </c>
      <c r="F74" s="2">
        <f t="shared" si="22"/>
        <v>14243</v>
      </c>
      <c r="G74" s="2">
        <f t="shared" si="22"/>
        <v>2490</v>
      </c>
      <c r="H74" s="2">
        <f t="shared" si="22"/>
        <v>2488</v>
      </c>
      <c r="I74" s="2">
        <f t="shared" si="22"/>
        <v>89975</v>
      </c>
      <c r="J74" s="2">
        <f t="shared" si="22"/>
        <v>931064</v>
      </c>
      <c r="K74" s="2">
        <f t="shared" si="22"/>
        <v>2254433</v>
      </c>
      <c r="L74" s="2">
        <f t="shared" si="18"/>
        <v>1323369</v>
      </c>
      <c r="M74" s="2">
        <f>M76+M77+M78</f>
        <v>94231</v>
      </c>
      <c r="N74" s="2">
        <f>N76+N77+N78</f>
        <v>4455</v>
      </c>
      <c r="O74" s="2">
        <f t="shared" si="19"/>
        <v>89776</v>
      </c>
      <c r="P74" s="2">
        <f t="shared" si="20"/>
        <v>1233593</v>
      </c>
    </row>
    <row r="75" spans="1:16" ht="12">
      <c r="A75" s="16"/>
      <c r="B75" s="16"/>
      <c r="L75" s="2"/>
      <c r="O75" s="2"/>
      <c r="P75" s="2"/>
    </row>
    <row r="76" spans="1:16" ht="12">
      <c r="A76" s="17">
        <v>35230</v>
      </c>
      <c r="B76" s="15" t="s">
        <v>107</v>
      </c>
      <c r="C76" s="2">
        <v>4</v>
      </c>
      <c r="D76" s="2">
        <v>111841</v>
      </c>
      <c r="E76" s="2">
        <v>1858</v>
      </c>
      <c r="F76" s="2">
        <v>-12487</v>
      </c>
      <c r="G76" s="2">
        <v>158</v>
      </c>
      <c r="H76" s="2">
        <v>158</v>
      </c>
      <c r="I76" s="2">
        <v>8565</v>
      </c>
      <c r="J76" s="2">
        <v>419775</v>
      </c>
      <c r="K76" s="2">
        <v>531101</v>
      </c>
      <c r="L76" s="2">
        <f t="shared" si="18"/>
        <v>111326</v>
      </c>
      <c r="M76" s="2">
        <v>7370</v>
      </c>
      <c r="N76" s="2">
        <v>0</v>
      </c>
      <c r="O76" s="2">
        <f t="shared" si="19"/>
        <v>7370</v>
      </c>
      <c r="P76" s="2">
        <f t="shared" si="20"/>
        <v>103956</v>
      </c>
    </row>
    <row r="77" spans="1:16" ht="12">
      <c r="A77" s="17">
        <v>35250</v>
      </c>
      <c r="B77" s="15" t="s">
        <v>108</v>
      </c>
      <c r="C77" s="2">
        <v>14</v>
      </c>
      <c r="D77" s="2">
        <v>307199</v>
      </c>
      <c r="E77" s="2">
        <v>29879</v>
      </c>
      <c r="F77" s="2">
        <v>30083</v>
      </c>
      <c r="G77" s="2">
        <v>1828</v>
      </c>
      <c r="H77" s="2">
        <v>1826</v>
      </c>
      <c r="I77" s="2">
        <v>64590</v>
      </c>
      <c r="J77" s="2">
        <v>428978</v>
      </c>
      <c r="K77" s="2">
        <v>1591651</v>
      </c>
      <c r="L77" s="2">
        <f t="shared" si="18"/>
        <v>1162673</v>
      </c>
      <c r="M77" s="2">
        <v>60746</v>
      </c>
      <c r="N77" s="2">
        <v>4444</v>
      </c>
      <c r="O77" s="2">
        <f t="shared" si="19"/>
        <v>56302</v>
      </c>
      <c r="P77" s="2">
        <f t="shared" si="20"/>
        <v>1106371</v>
      </c>
    </row>
    <row r="78" spans="1:16" ht="12">
      <c r="A78" s="18" t="s">
        <v>77</v>
      </c>
      <c r="B78" s="15" t="s">
        <v>78</v>
      </c>
      <c r="C78" s="2">
        <v>5</v>
      </c>
      <c r="D78" s="2">
        <v>31457</v>
      </c>
      <c r="E78" s="2">
        <v>1165</v>
      </c>
      <c r="F78" s="2">
        <v>-3353</v>
      </c>
      <c r="G78" s="2">
        <v>504</v>
      </c>
      <c r="H78" s="2">
        <v>504</v>
      </c>
      <c r="I78" s="2">
        <v>16820</v>
      </c>
      <c r="J78" s="2">
        <v>82311</v>
      </c>
      <c r="K78" s="2">
        <v>131681</v>
      </c>
      <c r="L78" s="2">
        <f t="shared" si="18"/>
        <v>49370</v>
      </c>
      <c r="M78" s="2">
        <v>26115</v>
      </c>
      <c r="N78" s="2">
        <v>11</v>
      </c>
      <c r="O78" s="2">
        <f t="shared" si="19"/>
        <v>26104</v>
      </c>
      <c r="P78" s="2">
        <f t="shared" si="20"/>
        <v>23266</v>
      </c>
    </row>
    <row r="79" spans="1:16" ht="12">
      <c r="A79" s="16"/>
      <c r="B79" s="16"/>
      <c r="L79" s="2"/>
      <c r="O79" s="2"/>
      <c r="P79" s="2"/>
    </row>
    <row r="80" spans="1:16" ht="12">
      <c r="A80" s="17">
        <v>355</v>
      </c>
      <c r="B80" s="16"/>
      <c r="L80" s="2"/>
      <c r="O80" s="2"/>
      <c r="P80" s="2"/>
    </row>
    <row r="81" spans="1:16" ht="12">
      <c r="A81" s="18" t="s">
        <v>109</v>
      </c>
      <c r="B81" s="15" t="s">
        <v>110</v>
      </c>
      <c r="C81" s="2">
        <f aca="true" t="shared" si="23" ref="C81:K81">C83+C84</f>
        <v>17</v>
      </c>
      <c r="D81" s="2">
        <f t="shared" si="23"/>
        <v>1782133</v>
      </c>
      <c r="E81" s="2">
        <f t="shared" si="23"/>
        <v>108352</v>
      </c>
      <c r="F81" s="2">
        <f t="shared" si="23"/>
        <v>3512</v>
      </c>
      <c r="G81" s="2">
        <f t="shared" si="23"/>
        <v>850</v>
      </c>
      <c r="H81" s="2">
        <f t="shared" si="23"/>
        <v>850</v>
      </c>
      <c r="I81" s="2">
        <f t="shared" si="23"/>
        <v>128257</v>
      </c>
      <c r="J81" s="2">
        <f t="shared" si="23"/>
        <v>1432277</v>
      </c>
      <c r="K81" s="2">
        <f t="shared" si="23"/>
        <v>2392477</v>
      </c>
      <c r="L81" s="2">
        <f t="shared" si="18"/>
        <v>960200</v>
      </c>
      <c r="M81" s="2">
        <f>M83+M84</f>
        <v>115931</v>
      </c>
      <c r="N81" s="2">
        <f>N83+N84</f>
        <v>580</v>
      </c>
      <c r="O81" s="2">
        <f t="shared" si="19"/>
        <v>115351</v>
      </c>
      <c r="P81" s="2">
        <f t="shared" si="20"/>
        <v>844849</v>
      </c>
    </row>
    <row r="82" spans="1:16" ht="12">
      <c r="A82" s="16"/>
      <c r="B82" s="16"/>
      <c r="L82" s="2"/>
      <c r="O82" s="2"/>
      <c r="P82" s="2"/>
    </row>
    <row r="83" spans="1:16" ht="12">
      <c r="A83" s="17">
        <v>35690</v>
      </c>
      <c r="B83" s="15" t="s">
        <v>111</v>
      </c>
      <c r="C83" s="2">
        <v>14</v>
      </c>
      <c r="D83" s="2">
        <v>1728269</v>
      </c>
      <c r="E83" s="2">
        <v>108352</v>
      </c>
      <c r="F83" s="2">
        <v>5380</v>
      </c>
      <c r="G83" s="2">
        <v>705</v>
      </c>
      <c r="H83" s="2">
        <v>705</v>
      </c>
      <c r="I83" s="2">
        <v>122670</v>
      </c>
      <c r="J83" s="2">
        <v>1335064</v>
      </c>
      <c r="K83" s="2">
        <v>2254013</v>
      </c>
      <c r="L83" s="2">
        <f t="shared" si="18"/>
        <v>918949</v>
      </c>
      <c r="M83" s="2">
        <v>94967</v>
      </c>
      <c r="N83" s="2">
        <v>564</v>
      </c>
      <c r="O83" s="2">
        <f t="shared" si="19"/>
        <v>94403</v>
      </c>
      <c r="P83" s="2">
        <f t="shared" si="20"/>
        <v>824546</v>
      </c>
    </row>
    <row r="84" spans="1:16" ht="12">
      <c r="A84" s="18" t="s">
        <v>77</v>
      </c>
      <c r="B84" s="15" t="s">
        <v>78</v>
      </c>
      <c r="C84" s="2">
        <v>3</v>
      </c>
      <c r="D84" s="2">
        <v>53864</v>
      </c>
      <c r="E84" s="2">
        <v>0</v>
      </c>
      <c r="F84" s="2">
        <v>-1868</v>
      </c>
      <c r="G84" s="2">
        <v>145</v>
      </c>
      <c r="H84" s="2">
        <v>145</v>
      </c>
      <c r="I84" s="2">
        <v>5587</v>
      </c>
      <c r="J84" s="2">
        <v>97213</v>
      </c>
      <c r="K84" s="2">
        <v>138464</v>
      </c>
      <c r="L84" s="2">
        <f t="shared" si="18"/>
        <v>41251</v>
      </c>
      <c r="M84" s="2">
        <v>20964</v>
      </c>
      <c r="N84" s="2">
        <v>16</v>
      </c>
      <c r="O84" s="2">
        <f t="shared" si="19"/>
        <v>20948</v>
      </c>
      <c r="P84" s="2">
        <f t="shared" si="20"/>
        <v>20303</v>
      </c>
    </row>
    <row r="85" spans="1:16" ht="12">
      <c r="A85" s="16"/>
      <c r="B85" s="16"/>
      <c r="L85" s="2"/>
      <c r="O85" s="2"/>
      <c r="P85" s="2"/>
    </row>
    <row r="86" spans="1:16" ht="12">
      <c r="A86" s="17">
        <v>36</v>
      </c>
      <c r="B86" s="15" t="s">
        <v>112</v>
      </c>
      <c r="C86" s="2">
        <f aca="true" t="shared" si="24" ref="C86:K86">C89+C91</f>
        <v>25</v>
      </c>
      <c r="D86" s="2">
        <f t="shared" si="24"/>
        <v>10783560</v>
      </c>
      <c r="E86" s="2">
        <f t="shared" si="24"/>
        <v>437243</v>
      </c>
      <c r="F86" s="2">
        <f t="shared" si="24"/>
        <v>54438</v>
      </c>
      <c r="G86" s="2">
        <f t="shared" si="24"/>
        <v>3356</v>
      </c>
      <c r="H86" s="2">
        <f t="shared" si="24"/>
        <v>3356</v>
      </c>
      <c r="I86" s="2">
        <f t="shared" si="24"/>
        <v>425056</v>
      </c>
      <c r="J86" s="2">
        <f t="shared" si="24"/>
        <v>3154890</v>
      </c>
      <c r="K86" s="2">
        <f t="shared" si="24"/>
        <v>8792749</v>
      </c>
      <c r="L86" s="2">
        <f t="shared" si="18"/>
        <v>5637859</v>
      </c>
      <c r="M86" s="2">
        <f>M89+M91</f>
        <v>481208</v>
      </c>
      <c r="N86" s="2">
        <f>N89+N91</f>
        <v>26661</v>
      </c>
      <c r="O86" s="2">
        <f t="shared" si="19"/>
        <v>454547</v>
      </c>
      <c r="P86" s="2">
        <f t="shared" si="20"/>
        <v>5183312</v>
      </c>
    </row>
    <row r="87" spans="1:16" ht="12">
      <c r="A87" s="16"/>
      <c r="B87" s="16"/>
      <c r="L87" s="2"/>
      <c r="O87" s="2"/>
      <c r="P87" s="2"/>
    </row>
    <row r="88" spans="1:16" ht="12">
      <c r="A88" s="17">
        <v>361</v>
      </c>
      <c r="B88" s="15" t="s">
        <v>113</v>
      </c>
      <c r="L88" s="2"/>
      <c r="O88" s="2"/>
      <c r="P88" s="2"/>
    </row>
    <row r="89" spans="1:16" ht="12">
      <c r="A89" s="18" t="s">
        <v>114</v>
      </c>
      <c r="B89" s="15" t="s">
        <v>115</v>
      </c>
      <c r="C89" s="2">
        <v>6</v>
      </c>
      <c r="D89" s="2">
        <v>1069151</v>
      </c>
      <c r="E89" s="2">
        <v>18502</v>
      </c>
      <c r="F89" s="2">
        <v>14848</v>
      </c>
      <c r="G89" s="2">
        <v>977</v>
      </c>
      <c r="H89" s="2">
        <v>977</v>
      </c>
      <c r="I89" s="2">
        <v>77121</v>
      </c>
      <c r="J89" s="2">
        <v>323274</v>
      </c>
      <c r="K89" s="2">
        <v>573872</v>
      </c>
      <c r="L89" s="2">
        <f t="shared" si="18"/>
        <v>250598</v>
      </c>
      <c r="M89" s="2">
        <v>97608</v>
      </c>
      <c r="N89" s="2">
        <v>11465</v>
      </c>
      <c r="O89" s="2">
        <f t="shared" si="19"/>
        <v>86143</v>
      </c>
      <c r="P89" s="2">
        <f t="shared" si="20"/>
        <v>164455</v>
      </c>
    </row>
    <row r="90" spans="1:16" ht="12">
      <c r="A90" s="16"/>
      <c r="B90" s="16"/>
      <c r="L90" s="2"/>
      <c r="O90" s="2"/>
      <c r="P90" s="2"/>
    </row>
    <row r="91" spans="1:16" ht="12">
      <c r="A91" s="17">
        <v>369</v>
      </c>
      <c r="B91" s="15" t="s">
        <v>116</v>
      </c>
      <c r="C91" s="2">
        <f aca="true" t="shared" si="25" ref="C91:K91">C93+C94+C95</f>
        <v>19</v>
      </c>
      <c r="D91" s="2">
        <f t="shared" si="25"/>
        <v>9714409</v>
      </c>
      <c r="E91" s="2">
        <f t="shared" si="25"/>
        <v>418741</v>
      </c>
      <c r="F91" s="2">
        <f t="shared" si="25"/>
        <v>39590</v>
      </c>
      <c r="G91" s="2">
        <f t="shared" si="25"/>
        <v>2379</v>
      </c>
      <c r="H91" s="2">
        <f t="shared" si="25"/>
        <v>2379</v>
      </c>
      <c r="I91" s="2">
        <f t="shared" si="25"/>
        <v>347935</v>
      </c>
      <c r="J91" s="2">
        <f t="shared" si="25"/>
        <v>2831616</v>
      </c>
      <c r="K91" s="2">
        <f t="shared" si="25"/>
        <v>8218877</v>
      </c>
      <c r="L91" s="2">
        <f t="shared" si="18"/>
        <v>5387261</v>
      </c>
      <c r="M91" s="2">
        <f>M93+M94+M95</f>
        <v>383600</v>
      </c>
      <c r="N91" s="2">
        <f>N93+N94+N95</f>
        <v>15196</v>
      </c>
      <c r="O91" s="2">
        <f t="shared" si="19"/>
        <v>368404</v>
      </c>
      <c r="P91" s="2">
        <f t="shared" si="20"/>
        <v>5018857</v>
      </c>
    </row>
    <row r="92" spans="1:16" ht="12">
      <c r="A92" s="16"/>
      <c r="B92" s="16"/>
      <c r="L92" s="2"/>
      <c r="O92" s="2"/>
      <c r="P92" s="2"/>
    </row>
    <row r="93" spans="1:16" ht="12">
      <c r="A93" s="17">
        <v>36910</v>
      </c>
      <c r="B93" s="15" t="s">
        <v>117</v>
      </c>
      <c r="C93" s="2">
        <v>8</v>
      </c>
      <c r="D93" s="2">
        <v>900378</v>
      </c>
      <c r="E93" s="2">
        <v>405016</v>
      </c>
      <c r="F93" s="2">
        <v>17830</v>
      </c>
      <c r="G93" s="2">
        <v>336</v>
      </c>
      <c r="H93" s="2">
        <v>336</v>
      </c>
      <c r="I93" s="2">
        <v>26153</v>
      </c>
      <c r="J93" s="2">
        <v>94073</v>
      </c>
      <c r="K93" s="2">
        <v>185749</v>
      </c>
      <c r="L93" s="2">
        <f t="shared" si="18"/>
        <v>91676</v>
      </c>
      <c r="M93" s="2">
        <v>10916</v>
      </c>
      <c r="N93" s="2">
        <v>38</v>
      </c>
      <c r="O93" s="2">
        <f t="shared" si="19"/>
        <v>10878</v>
      </c>
      <c r="P93" s="2">
        <f t="shared" si="20"/>
        <v>80798</v>
      </c>
    </row>
    <row r="94" spans="1:16" ht="12">
      <c r="A94" s="17">
        <v>36920</v>
      </c>
      <c r="B94" s="15" t="s">
        <v>118</v>
      </c>
      <c r="C94" s="2">
        <v>4</v>
      </c>
      <c r="D94" s="2">
        <v>8797794</v>
      </c>
      <c r="E94" s="2">
        <v>13530</v>
      </c>
      <c r="F94" s="2">
        <v>21449</v>
      </c>
      <c r="G94" s="2">
        <v>1976</v>
      </c>
      <c r="H94" s="2">
        <v>1976</v>
      </c>
      <c r="I94" s="2">
        <v>319930</v>
      </c>
      <c r="J94" s="2">
        <v>2731786</v>
      </c>
      <c r="K94" s="2">
        <v>8024342</v>
      </c>
      <c r="L94" s="2">
        <f t="shared" si="18"/>
        <v>5292556</v>
      </c>
      <c r="M94" s="2">
        <v>372282</v>
      </c>
      <c r="N94" s="2">
        <v>15158</v>
      </c>
      <c r="O94" s="2">
        <f t="shared" si="19"/>
        <v>357124</v>
      </c>
      <c r="P94" s="2">
        <f t="shared" si="20"/>
        <v>4935432</v>
      </c>
    </row>
    <row r="95" spans="1:16" ht="12">
      <c r="A95" s="18" t="s">
        <v>77</v>
      </c>
      <c r="B95" s="15" t="s">
        <v>78</v>
      </c>
      <c r="C95" s="2">
        <v>7</v>
      </c>
      <c r="D95" s="2">
        <v>16237</v>
      </c>
      <c r="E95" s="2">
        <v>195</v>
      </c>
      <c r="F95" s="2">
        <v>311</v>
      </c>
      <c r="G95" s="2">
        <v>67</v>
      </c>
      <c r="H95" s="2">
        <v>67</v>
      </c>
      <c r="I95" s="2">
        <v>1852</v>
      </c>
      <c r="J95" s="2">
        <v>5757</v>
      </c>
      <c r="K95" s="2">
        <v>8786</v>
      </c>
      <c r="L95" s="2">
        <f t="shared" si="18"/>
        <v>3029</v>
      </c>
      <c r="M95" s="2">
        <v>402</v>
      </c>
      <c r="N95" s="2">
        <v>0</v>
      </c>
      <c r="O95" s="2">
        <f t="shared" si="19"/>
        <v>402</v>
      </c>
      <c r="P95" s="2">
        <f t="shared" si="20"/>
        <v>2627</v>
      </c>
    </row>
    <row r="96" spans="1:16" ht="12">
      <c r="A96" s="16"/>
      <c r="B96" s="16"/>
      <c r="L96" s="2"/>
      <c r="O96" s="2"/>
      <c r="P96" s="2"/>
    </row>
    <row r="97" spans="1:16" ht="12">
      <c r="A97" s="17">
        <v>37</v>
      </c>
      <c r="B97" s="15" t="s">
        <v>119</v>
      </c>
      <c r="C97" s="2">
        <f aca="true" t="shared" si="26" ref="C97:K97">C100</f>
        <v>8</v>
      </c>
      <c r="D97" s="2">
        <f t="shared" si="26"/>
        <v>45585</v>
      </c>
      <c r="E97" s="2">
        <f t="shared" si="26"/>
        <v>48</v>
      </c>
      <c r="F97" s="2">
        <f t="shared" si="26"/>
        <v>-76093</v>
      </c>
      <c r="G97" s="2">
        <f t="shared" si="26"/>
        <v>174</v>
      </c>
      <c r="H97" s="2">
        <f t="shared" si="26"/>
        <v>174</v>
      </c>
      <c r="I97" s="2">
        <f t="shared" si="26"/>
        <v>7124</v>
      </c>
      <c r="J97" s="2">
        <f t="shared" si="26"/>
        <v>572734</v>
      </c>
      <c r="K97" s="2">
        <f t="shared" si="26"/>
        <v>639643</v>
      </c>
      <c r="L97" s="2">
        <f>K97-J97</f>
        <v>66909</v>
      </c>
      <c r="M97" s="2">
        <f>M100</f>
        <v>4688</v>
      </c>
      <c r="N97" s="2">
        <f>N100</f>
        <v>0</v>
      </c>
      <c r="O97" s="2">
        <f>M97-N97</f>
        <v>4688</v>
      </c>
      <c r="P97" s="2">
        <f>L97-O97</f>
        <v>62221</v>
      </c>
    </row>
    <row r="98" spans="1:16" ht="12">
      <c r="A98" s="16"/>
      <c r="B98" s="16"/>
      <c r="L98" s="2"/>
      <c r="O98" s="2"/>
      <c r="P98" s="2"/>
    </row>
    <row r="99" spans="1:16" ht="12">
      <c r="A99" s="17">
        <v>371</v>
      </c>
      <c r="B99" s="15" t="s">
        <v>120</v>
      </c>
      <c r="L99" s="2"/>
      <c r="O99" s="2"/>
      <c r="P99" s="2"/>
    </row>
    <row r="100" spans="1:16" ht="12">
      <c r="A100" s="18" t="s">
        <v>121</v>
      </c>
      <c r="B100" s="15" t="s">
        <v>122</v>
      </c>
      <c r="C100" s="2">
        <v>8</v>
      </c>
      <c r="D100" s="2">
        <v>45585</v>
      </c>
      <c r="E100" s="2">
        <v>48</v>
      </c>
      <c r="F100" s="2">
        <v>-76093</v>
      </c>
      <c r="G100" s="2">
        <v>174</v>
      </c>
      <c r="H100" s="2">
        <v>174</v>
      </c>
      <c r="I100" s="2">
        <v>7124</v>
      </c>
      <c r="J100" s="2">
        <v>572734</v>
      </c>
      <c r="K100" s="2">
        <v>639643</v>
      </c>
      <c r="L100" s="2">
        <f>K100-J100</f>
        <v>66909</v>
      </c>
      <c r="M100" s="2">
        <v>4688</v>
      </c>
      <c r="N100" s="2">
        <v>0</v>
      </c>
      <c r="O100" s="2">
        <f>M100-N100</f>
        <v>4688</v>
      </c>
      <c r="P100" s="2">
        <f>L100-O100</f>
        <v>62221</v>
      </c>
    </row>
    <row r="101" spans="1:16" ht="12">
      <c r="A101" s="16"/>
      <c r="B101" s="16"/>
      <c r="L101" s="2"/>
      <c r="O101" s="2"/>
      <c r="P101" s="2"/>
    </row>
    <row r="102" spans="1:16" ht="12">
      <c r="A102" s="17">
        <v>38</v>
      </c>
      <c r="B102" s="15" t="s">
        <v>123</v>
      </c>
      <c r="C102" s="2">
        <f aca="true" t="shared" si="27" ref="C102:K102">C105+C108+C113</f>
        <v>14</v>
      </c>
      <c r="D102" s="2">
        <f t="shared" si="27"/>
        <v>6741534</v>
      </c>
      <c r="E102" s="2">
        <f t="shared" si="27"/>
        <v>397451</v>
      </c>
      <c r="F102" s="2">
        <f t="shared" si="27"/>
        <v>66109</v>
      </c>
      <c r="G102" s="2">
        <f t="shared" si="27"/>
        <v>1984</v>
      </c>
      <c r="H102" s="2">
        <f t="shared" si="27"/>
        <v>1982</v>
      </c>
      <c r="I102" s="2">
        <f t="shared" si="27"/>
        <v>88485</v>
      </c>
      <c r="J102" s="2">
        <f t="shared" si="27"/>
        <v>1001358</v>
      </c>
      <c r="K102" s="2">
        <f t="shared" si="27"/>
        <v>1564996</v>
      </c>
      <c r="L102" s="2">
        <f>K102-J102</f>
        <v>563638</v>
      </c>
      <c r="M102" s="2">
        <f>M105+M108+M113</f>
        <v>101052</v>
      </c>
      <c r="N102" s="2">
        <f>N105+N108+N113</f>
        <v>47933</v>
      </c>
      <c r="O102" s="2">
        <f>M102-N102</f>
        <v>53119</v>
      </c>
      <c r="P102" s="2">
        <f>L102-O102</f>
        <v>510519</v>
      </c>
    </row>
    <row r="103" spans="1:16" ht="12">
      <c r="A103" s="16"/>
      <c r="B103" s="16"/>
      <c r="L103" s="2"/>
      <c r="O103" s="2"/>
      <c r="P103" s="2"/>
    </row>
    <row r="104" spans="1:16" ht="12">
      <c r="A104" s="15" t="s">
        <v>124</v>
      </c>
      <c r="B104" s="15" t="s">
        <v>125</v>
      </c>
      <c r="L104" s="2"/>
      <c r="O104" s="2"/>
      <c r="P104" s="2"/>
    </row>
    <row r="105" spans="1:16" ht="12">
      <c r="A105" s="18" t="s">
        <v>126</v>
      </c>
      <c r="B105" s="15" t="s">
        <v>127</v>
      </c>
      <c r="C105" s="2">
        <v>5</v>
      </c>
      <c r="D105" s="2">
        <v>94268</v>
      </c>
      <c r="E105" s="2">
        <v>37654</v>
      </c>
      <c r="F105" s="2">
        <v>29613</v>
      </c>
      <c r="G105" s="2">
        <v>1049</v>
      </c>
      <c r="H105" s="2">
        <v>1047</v>
      </c>
      <c r="I105" s="2">
        <v>24280</v>
      </c>
      <c r="J105" s="2">
        <v>92428</v>
      </c>
      <c r="K105" s="2">
        <v>154259</v>
      </c>
      <c r="L105" s="2">
        <f>K105-J105</f>
        <v>61831</v>
      </c>
      <c r="M105" s="2">
        <v>6391</v>
      </c>
      <c r="N105" s="2">
        <v>0</v>
      </c>
      <c r="O105" s="2">
        <f>M105-N105</f>
        <v>6391</v>
      </c>
      <c r="P105" s="2">
        <f>L105-O105</f>
        <v>55440</v>
      </c>
    </row>
    <row r="106" spans="1:16" ht="12">
      <c r="A106" s="16"/>
      <c r="B106" s="16"/>
      <c r="L106" s="2"/>
      <c r="O106" s="2"/>
      <c r="P106" s="2"/>
    </row>
    <row r="107" spans="1:16" ht="12">
      <c r="A107" s="17">
        <v>383</v>
      </c>
      <c r="B107" s="15" t="s">
        <v>128</v>
      </c>
      <c r="L107" s="2"/>
      <c r="O107" s="2"/>
      <c r="P107" s="2"/>
    </row>
    <row r="108" spans="1:16" ht="12">
      <c r="A108" s="18" t="s">
        <v>129</v>
      </c>
      <c r="B108" s="15" t="s">
        <v>130</v>
      </c>
      <c r="C108" s="2">
        <f aca="true" t="shared" si="28" ref="C108:K108">C110+C111</f>
        <v>6</v>
      </c>
      <c r="D108" s="2">
        <f t="shared" si="28"/>
        <v>4750044</v>
      </c>
      <c r="E108" s="2">
        <f t="shared" si="28"/>
        <v>350945</v>
      </c>
      <c r="F108" s="2">
        <f t="shared" si="28"/>
        <v>32268</v>
      </c>
      <c r="G108" s="2">
        <f t="shared" si="28"/>
        <v>796</v>
      </c>
      <c r="H108" s="2">
        <f t="shared" si="28"/>
        <v>796</v>
      </c>
      <c r="I108" s="2">
        <f t="shared" si="28"/>
        <v>55529</v>
      </c>
      <c r="J108" s="2">
        <f t="shared" si="28"/>
        <v>846991</v>
      </c>
      <c r="K108" s="2">
        <f t="shared" si="28"/>
        <v>1315577</v>
      </c>
      <c r="L108" s="2">
        <f>K108-J108</f>
        <v>468586</v>
      </c>
      <c r="M108" s="2">
        <f>M110+M111</f>
        <v>89192</v>
      </c>
      <c r="N108" s="2">
        <f>N110+N111</f>
        <v>47933</v>
      </c>
      <c r="O108" s="2">
        <f>M108-N108</f>
        <v>41259</v>
      </c>
      <c r="P108" s="2">
        <f>L108-O108</f>
        <v>427327</v>
      </c>
    </row>
    <row r="109" spans="1:16" ht="12">
      <c r="A109" s="16"/>
      <c r="B109" s="16"/>
      <c r="L109" s="2"/>
      <c r="O109" s="2"/>
      <c r="P109" s="2"/>
    </row>
    <row r="110" spans="1:16" ht="12">
      <c r="A110" s="17">
        <v>38350</v>
      </c>
      <c r="B110" s="15" t="s">
        <v>131</v>
      </c>
      <c r="C110" s="2">
        <v>3</v>
      </c>
      <c r="D110" s="2">
        <v>4345429</v>
      </c>
      <c r="E110" s="2">
        <v>338840</v>
      </c>
      <c r="F110" s="2">
        <v>21645</v>
      </c>
      <c r="G110" s="2">
        <v>301</v>
      </c>
      <c r="H110" s="2">
        <v>301</v>
      </c>
      <c r="I110" s="2">
        <v>33596</v>
      </c>
      <c r="J110" s="2">
        <v>337053</v>
      </c>
      <c r="K110" s="2">
        <v>586168</v>
      </c>
      <c r="L110" s="2">
        <f>K110-J110</f>
        <v>249115</v>
      </c>
      <c r="M110" s="2">
        <v>29670</v>
      </c>
      <c r="N110" s="2">
        <v>42881</v>
      </c>
      <c r="O110" s="2">
        <f>M110-N110</f>
        <v>-13211</v>
      </c>
      <c r="P110" s="2">
        <f>L110-O110</f>
        <v>262326</v>
      </c>
    </row>
    <row r="111" spans="1:16" ht="12">
      <c r="A111" s="18" t="s">
        <v>77</v>
      </c>
      <c r="B111" s="15" t="s">
        <v>78</v>
      </c>
      <c r="C111" s="2">
        <v>3</v>
      </c>
      <c r="D111" s="2">
        <v>404615</v>
      </c>
      <c r="E111" s="2">
        <v>12105</v>
      </c>
      <c r="F111" s="2">
        <v>10623</v>
      </c>
      <c r="G111" s="2">
        <v>495</v>
      </c>
      <c r="H111" s="2">
        <v>495</v>
      </c>
      <c r="I111" s="2">
        <v>21933</v>
      </c>
      <c r="J111" s="2">
        <v>509938</v>
      </c>
      <c r="K111" s="2">
        <v>729409</v>
      </c>
      <c r="L111" s="2">
        <f>K111-J111</f>
        <v>219471</v>
      </c>
      <c r="M111" s="2">
        <v>59522</v>
      </c>
      <c r="N111" s="2">
        <v>5052</v>
      </c>
      <c r="O111" s="2">
        <f>M111-N111</f>
        <v>54470</v>
      </c>
      <c r="P111" s="2">
        <f>L111-O111</f>
        <v>165001</v>
      </c>
    </row>
    <row r="112" spans="1:16" ht="12">
      <c r="A112" s="16"/>
      <c r="B112" s="16"/>
      <c r="L112" s="2"/>
      <c r="O112" s="2"/>
      <c r="P112" s="2"/>
    </row>
    <row r="113" spans="1:16" ht="12">
      <c r="A113" s="17">
        <v>385</v>
      </c>
      <c r="B113" s="15" t="s">
        <v>132</v>
      </c>
      <c r="C113" s="2">
        <f aca="true" t="shared" si="29" ref="C113:K113">C115</f>
        <v>3</v>
      </c>
      <c r="D113" s="2">
        <f t="shared" si="29"/>
        <v>1897222</v>
      </c>
      <c r="E113" s="2">
        <f t="shared" si="29"/>
        <v>8852</v>
      </c>
      <c r="F113" s="2">
        <f t="shared" si="29"/>
        <v>4228</v>
      </c>
      <c r="G113" s="2">
        <f t="shared" si="29"/>
        <v>139</v>
      </c>
      <c r="H113" s="2">
        <f t="shared" si="29"/>
        <v>139</v>
      </c>
      <c r="I113" s="2">
        <f t="shared" si="29"/>
        <v>8676</v>
      </c>
      <c r="J113" s="2">
        <f t="shared" si="29"/>
        <v>61939</v>
      </c>
      <c r="K113" s="2">
        <f t="shared" si="29"/>
        <v>95160</v>
      </c>
      <c r="L113" s="2">
        <f>K113-J113</f>
        <v>33221</v>
      </c>
      <c r="M113" s="2">
        <f>M115</f>
        <v>5469</v>
      </c>
      <c r="N113" s="2">
        <f>N115</f>
        <v>0</v>
      </c>
      <c r="O113" s="2">
        <f>M113-N113</f>
        <v>5469</v>
      </c>
      <c r="P113" s="2">
        <f>L113-O113</f>
        <v>27752</v>
      </c>
    </row>
    <row r="114" spans="1:16" ht="12">
      <c r="A114" s="16"/>
      <c r="B114" s="16"/>
      <c r="L114" s="2"/>
      <c r="O114" s="2"/>
      <c r="P114" s="2"/>
    </row>
    <row r="115" spans="1:16" ht="12">
      <c r="A115" s="17">
        <v>38510</v>
      </c>
      <c r="B115" s="15" t="s">
        <v>133</v>
      </c>
      <c r="C115" s="2">
        <v>3</v>
      </c>
      <c r="D115" s="2">
        <v>1897222</v>
      </c>
      <c r="E115" s="2">
        <v>8852</v>
      </c>
      <c r="F115" s="2">
        <v>4228</v>
      </c>
      <c r="G115" s="2">
        <v>139</v>
      </c>
      <c r="H115" s="2">
        <v>139</v>
      </c>
      <c r="I115" s="2">
        <v>8676</v>
      </c>
      <c r="J115" s="2">
        <v>61939</v>
      </c>
      <c r="K115" s="2">
        <v>95160</v>
      </c>
      <c r="L115" s="2">
        <f>K115-J115</f>
        <v>33221</v>
      </c>
      <c r="M115" s="2">
        <v>5469</v>
      </c>
      <c r="N115" s="2">
        <v>0</v>
      </c>
      <c r="O115" s="2">
        <f>M115-N115</f>
        <v>5469</v>
      </c>
      <c r="P115" s="2">
        <f>L115-O115</f>
        <v>27752</v>
      </c>
    </row>
    <row r="116" spans="1:2" ht="12">
      <c r="A116" s="16"/>
      <c r="B116" s="16"/>
    </row>
  </sheetData>
  <mergeCells count="3">
    <mergeCell ref="B1:N1"/>
    <mergeCell ref="N5:P5"/>
    <mergeCell ref="O1:P1"/>
  </mergeCells>
  <printOptions/>
  <pageMargins left="0.75" right="0.75" top="1" bottom="1" header="0.5" footer="0.5"/>
  <pageSetup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</cp:lastModifiedBy>
  <dcterms:modified xsi:type="dcterms:W3CDTF">2006-02-22T08:02:37Z</dcterms:modified>
  <cp:category/>
  <cp:version/>
  <cp:contentType/>
  <cp:contentStatus/>
</cp:coreProperties>
</file>