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60" activeTab="0"/>
  </bookViews>
  <sheets>
    <sheet name="P6P" sheetId="1" r:id="rId1"/>
  </sheets>
  <definedNames>
    <definedName name="_Regression_Int" localSheetId="0" hidden="1">1</definedName>
    <definedName name="AA">#REF!</definedName>
    <definedName name="BB">#REF!</definedName>
    <definedName name="_xlnm.Print_Area" localSheetId="0">'P6P'!$A$1:$P$245</definedName>
    <definedName name="PRINT_AREA_MI">#REF!</definedName>
    <definedName name="PRINT_TITLES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<sst xmlns="http://schemas.openxmlformats.org/spreadsheetml/2006/main" count="271" uniqueCount="237">
  <si>
    <t>PUNJAB</t>
  </si>
  <si>
    <t xml:space="preserve"> (2000-01)</t>
  </si>
  <si>
    <t xml:space="preserve">            ( Value in `000' Rs. )</t>
  </si>
  <si>
    <t xml:space="preserve"> </t>
  </si>
  <si>
    <t xml:space="preserve">  Industry</t>
  </si>
  <si>
    <t>|    Industry Major Groups And</t>
  </si>
  <si>
    <t>|No. of</t>
  </si>
  <si>
    <t>|Value of</t>
  </si>
  <si>
    <t>|Add/Alt</t>
  </si>
  <si>
    <t>|Changes</t>
  </si>
  <si>
    <t>|Average</t>
  </si>
  <si>
    <t xml:space="preserve">|Av. daily </t>
  </si>
  <si>
    <t>|Employment</t>
  </si>
  <si>
    <t>|Industrial</t>
  </si>
  <si>
    <t>|Value</t>
  </si>
  <si>
    <t>|Non-indus-</t>
  </si>
  <si>
    <t>|Non-industr-</t>
  </si>
  <si>
    <t>|Net Non-</t>
  </si>
  <si>
    <t>|Contri-</t>
  </si>
  <si>
    <t xml:space="preserve">  Codes</t>
  </si>
  <si>
    <t>|            Industries</t>
  </si>
  <si>
    <t>|Reporting</t>
  </si>
  <si>
    <t>|fixed assets</t>
  </si>
  <si>
    <t>|made</t>
  </si>
  <si>
    <t>|in</t>
  </si>
  <si>
    <t>|daily</t>
  </si>
  <si>
    <t>|employees</t>
  </si>
  <si>
    <t>|cost during</t>
  </si>
  <si>
    <t>|cost</t>
  </si>
  <si>
    <t>|production</t>
  </si>
  <si>
    <t>|added</t>
  </si>
  <si>
    <t>|trial cost</t>
  </si>
  <si>
    <t>|ial receipts</t>
  </si>
  <si>
    <t>|industrial</t>
  </si>
  <si>
    <t>|bution</t>
  </si>
  <si>
    <t>|</t>
  </si>
  <si>
    <t>|Establish-</t>
  </si>
  <si>
    <t>|at the end</t>
  </si>
  <si>
    <t>|during</t>
  </si>
  <si>
    <t>|stocks</t>
  </si>
  <si>
    <t>|persons</t>
  </si>
  <si>
    <t>|incl.cont-</t>
  </si>
  <si>
    <t>|the year</t>
  </si>
  <si>
    <t>|to GDP</t>
  </si>
  <si>
    <t>|ments</t>
  </si>
  <si>
    <t>|of the year</t>
  </si>
  <si>
    <t>|engaged</t>
  </si>
  <si>
    <t>|ract lab-</t>
  </si>
  <si>
    <t>|201/9+206/6</t>
  </si>
  <si>
    <t>| Tab.14/4</t>
  </si>
  <si>
    <t>| Tab.15/4</t>
  </si>
  <si>
    <t>| 11-10</t>
  </si>
  <si>
    <t>| Tab.17/4</t>
  </si>
  <si>
    <t>| Tab.19/4</t>
  </si>
  <si>
    <t>| 13-14</t>
  </si>
  <si>
    <t>| 12-15</t>
  </si>
  <si>
    <t>1</t>
  </si>
  <si>
    <t>|              2</t>
  </si>
  <si>
    <t>|   3</t>
  </si>
  <si>
    <t>|     4</t>
  </si>
  <si>
    <t>|   5</t>
  </si>
  <si>
    <t>|   6</t>
  </si>
  <si>
    <t>|    7</t>
  </si>
  <si>
    <t>|    8</t>
  </si>
  <si>
    <t>|    9</t>
  </si>
  <si>
    <t>|    10</t>
  </si>
  <si>
    <t>|    11</t>
  </si>
  <si>
    <t>|   12</t>
  </si>
  <si>
    <t>|   13</t>
  </si>
  <si>
    <t>|   14</t>
  </si>
  <si>
    <t>|   15</t>
  </si>
  <si>
    <t>|   16</t>
  </si>
  <si>
    <t>ALL INDUSTRIES</t>
  </si>
  <si>
    <t>FOOD, BEVERAGES &amp; TOBACCO</t>
  </si>
  <si>
    <t xml:space="preserve">    311&amp;312</t>
  </si>
  <si>
    <t>Food Manufacturing</t>
  </si>
  <si>
    <t>&amp; 22</t>
  </si>
  <si>
    <t xml:space="preserve">Dairy products and ice cream       </t>
  </si>
  <si>
    <t>Canning of fruits &amp; vegetables</t>
  </si>
  <si>
    <t>&amp; 52</t>
  </si>
  <si>
    <t>Vegetable ghee &amp; other vegetable oils</t>
  </si>
  <si>
    <t>&amp; 59</t>
  </si>
  <si>
    <t>Cotton seed &amp; Inedible animal oils</t>
  </si>
  <si>
    <t>Rice milling</t>
  </si>
  <si>
    <t>Wheat &amp; grain milling</t>
  </si>
  <si>
    <t>&amp; 69</t>
  </si>
  <si>
    <t>Grain &amp; other grain milling</t>
  </si>
  <si>
    <t>Bread &amp; bakery products</t>
  </si>
  <si>
    <t>Biscuits</t>
  </si>
  <si>
    <t>Other bakery products</t>
  </si>
  <si>
    <t>Refined sugar</t>
  </si>
  <si>
    <t>Manufacture of confectionery</t>
  </si>
  <si>
    <t>&amp; 99</t>
  </si>
  <si>
    <t>not sweetmeats</t>
  </si>
  <si>
    <t>Feeds for fowls</t>
  </si>
  <si>
    <t>Ice</t>
  </si>
  <si>
    <t>Other food products</t>
  </si>
  <si>
    <t>*****</t>
  </si>
  <si>
    <t>Others</t>
  </si>
  <si>
    <t xml:space="preserve">Beverage industries                    </t>
  </si>
  <si>
    <t xml:space="preserve">           </t>
  </si>
  <si>
    <t>&amp; 41</t>
  </si>
  <si>
    <t>Wine and fruit drinks</t>
  </si>
  <si>
    <t>Other soft drinks</t>
  </si>
  <si>
    <t xml:space="preserve">Tobacco manufacturing </t>
  </si>
  <si>
    <t>Cigarettes</t>
  </si>
  <si>
    <t>TEXTILE, APPAREL &amp; LEATHER</t>
  </si>
  <si>
    <t xml:space="preserve">    320&amp;321</t>
  </si>
  <si>
    <t>Manufacture of textiles</t>
  </si>
  <si>
    <t>Cotton spinning</t>
  </si>
  <si>
    <t>Cotton weaving</t>
  </si>
  <si>
    <t>Woollen textiles</t>
  </si>
  <si>
    <t>Jute textiles</t>
  </si>
  <si>
    <t>Silk &amp; art silk textiles</t>
  </si>
  <si>
    <t>Narrow fabrics</t>
  </si>
  <si>
    <t>Finishing of textiles</t>
  </si>
  <si>
    <t>Made up textile goods</t>
  </si>
  <si>
    <t>Knitting mills</t>
  </si>
  <si>
    <t>Carpets &amp; rugs - Woollen</t>
  </si>
  <si>
    <t>Other textiles</t>
  </si>
  <si>
    <t>Wearing apparel</t>
  </si>
  <si>
    <t>Ready-made garments</t>
  </si>
  <si>
    <t>Other wearing apparel</t>
  </si>
  <si>
    <t>Leather &amp; Leather products</t>
  </si>
  <si>
    <t>Tanning and leather finishing</t>
  </si>
  <si>
    <t>Leather products excepts footwear</t>
  </si>
  <si>
    <t>Foot-wear except rubber or plastic</t>
  </si>
  <si>
    <t>Leather foot-wear</t>
  </si>
  <si>
    <t>Ginning &amp; baling of fibres</t>
  </si>
  <si>
    <t>Cotton</t>
  </si>
  <si>
    <t>WOOD, WOOD PRODUCTS &amp; FURNITURE</t>
  </si>
  <si>
    <t>Wood, wood &amp; cork products</t>
  </si>
  <si>
    <t>Plywood &amp; products</t>
  </si>
  <si>
    <t>Hardboard &amp; its products:</t>
  </si>
  <si>
    <t>&amp; 90</t>
  </si>
  <si>
    <t>other wood &amp; cork products</t>
  </si>
  <si>
    <t>Furniture &amp; fixtures, not metal</t>
  </si>
  <si>
    <t>PAPER, PRINTING &amp; PUBLISHING</t>
  </si>
  <si>
    <t>Paper &amp; Paper products</t>
  </si>
  <si>
    <t>Pulp &amp; paper</t>
  </si>
  <si>
    <t>Paperboard</t>
  </si>
  <si>
    <t>Pulp, paper &amp; board  articles</t>
  </si>
  <si>
    <t>Other paper products</t>
  </si>
  <si>
    <t>Printing and publishing</t>
  </si>
  <si>
    <t>Books, periodicals, maps, etc.</t>
  </si>
  <si>
    <t>Job printing</t>
  </si>
  <si>
    <t>CHEMICALS, RUBBER &amp; PLASTICS</t>
  </si>
  <si>
    <t>Drugs &amp; pharmaceutical products</t>
  </si>
  <si>
    <t>Medicines &amp; basic drugs(allopathic)</t>
  </si>
  <si>
    <t>&amp; 40</t>
  </si>
  <si>
    <t>"Unani" and homeophathic medicines</t>
  </si>
  <si>
    <t>Industrial chemicals</t>
  </si>
  <si>
    <t>Alkalies</t>
  </si>
  <si>
    <t>Acids, salts &amp; intermediates</t>
  </si>
  <si>
    <t>Sulphuric acid</t>
  </si>
  <si>
    <t>Dyes, colours &amp; pigments</t>
  </si>
  <si>
    <t>Compressed gases, etc.</t>
  </si>
  <si>
    <t>Fertilizers</t>
  </si>
  <si>
    <t>Pesticides, insecticides, etc.</t>
  </si>
  <si>
    <t>Synthetic resins, etc.</t>
  </si>
  <si>
    <t>Other chemical products</t>
  </si>
  <si>
    <t>Paints, varnishes &amp; lacquers</t>
  </si>
  <si>
    <t>Perfumes &amp; cosmetics</t>
  </si>
  <si>
    <t>Soap &amp; detergents</t>
  </si>
  <si>
    <t>&amp; 60</t>
  </si>
  <si>
    <t>Matches and ink (all kinds)</t>
  </si>
  <si>
    <t>Products of petroleum &amp; coal</t>
  </si>
  <si>
    <t>Rubber products</t>
  </si>
  <si>
    <t>Tyres &amp; tubes</t>
  </si>
  <si>
    <t>Rubber foot-wear</t>
  </si>
  <si>
    <t>Rubber belting</t>
  </si>
  <si>
    <t>Other rubber products</t>
  </si>
  <si>
    <t>Plastic products</t>
  </si>
  <si>
    <t>Plastic foot-wear</t>
  </si>
  <si>
    <t>Other plastic products</t>
  </si>
  <si>
    <t>NON-METALLIC MINERAL PRODUCTS</t>
  </si>
  <si>
    <t>Pottery, china &amp; earthenware</t>
  </si>
  <si>
    <t>China &amp; ceramics</t>
  </si>
  <si>
    <t>Earthenware and other pottery</t>
  </si>
  <si>
    <t>Glass &amp; glass products</t>
  </si>
  <si>
    <t>Glass</t>
  </si>
  <si>
    <t>Glass products</t>
  </si>
  <si>
    <t>Other non-metallic mineral products</t>
  </si>
  <si>
    <t>Bricks &amp; tiles</t>
  </si>
  <si>
    <t>Cement</t>
  </si>
  <si>
    <t>Cement products</t>
  </si>
  <si>
    <t>BASIC METAL INDUSTRIES</t>
  </si>
  <si>
    <t xml:space="preserve">Iron &amp; steel </t>
  </si>
  <si>
    <t>Iron &amp; steel mills</t>
  </si>
  <si>
    <t>Re-rolling mills</t>
  </si>
  <si>
    <t>Non-ferrous metal basic industries</t>
  </si>
  <si>
    <t>Aluminium &amp; aluminium alloys</t>
  </si>
  <si>
    <t>Copper &amp; copper alloys</t>
  </si>
  <si>
    <t>METAL PRODUCTS, MACHINERY, EQUIP.</t>
  </si>
  <si>
    <t xml:space="preserve">    380&amp;381</t>
  </si>
  <si>
    <t>Fabricated metal products</t>
  </si>
  <si>
    <t>Cutlery</t>
  </si>
  <si>
    <t>Metal furniture</t>
  </si>
  <si>
    <t>Structural metal products</t>
  </si>
  <si>
    <t>Metal stamping, coating, etc.</t>
  </si>
  <si>
    <t>Heating &amp; cooking equipment</t>
  </si>
  <si>
    <t>Wire product</t>
  </si>
  <si>
    <t>Utensils - aluminium</t>
  </si>
  <si>
    <t>Metal barrels &amp; drums</t>
  </si>
  <si>
    <t>Tin cans &amp; tinware</t>
  </si>
  <si>
    <t>Bolts, nuts, rivets, etc.</t>
  </si>
  <si>
    <t>Plumbing equipment</t>
  </si>
  <si>
    <t>Other metal products</t>
  </si>
  <si>
    <t>Non-electrical machinery</t>
  </si>
  <si>
    <t>Engines &amp; turbines</t>
  </si>
  <si>
    <t>Agricultural machinery</t>
  </si>
  <si>
    <t>Metal &amp; wood working machinery</t>
  </si>
  <si>
    <t>Textile machinery</t>
  </si>
  <si>
    <t>Other industrial machinery</t>
  </si>
  <si>
    <t>Sewing machines</t>
  </si>
  <si>
    <t>Other non-electrical machinery</t>
  </si>
  <si>
    <t>Electrical machinery &amp; supplies</t>
  </si>
  <si>
    <t>Electrical industrial machinery</t>
  </si>
  <si>
    <t>Radio, television &amp; commu</t>
  </si>
  <si>
    <t>Electrical appliances</t>
  </si>
  <si>
    <t>Insulated wires &amp; cables</t>
  </si>
  <si>
    <t>Electrical bulbs &amp; tubes</t>
  </si>
  <si>
    <t>Batteries and other electrical supplies</t>
  </si>
  <si>
    <t>Transport equipment</t>
  </si>
  <si>
    <t>Motor vehicles</t>
  </si>
  <si>
    <t>Motor cycles, auto rickshaws</t>
  </si>
  <si>
    <t>Cycles &amp; pedicabs</t>
  </si>
  <si>
    <t>Other transport equipment</t>
  </si>
  <si>
    <t>Scientific &amp; measuring instruments</t>
  </si>
  <si>
    <t>HANDICRAFTS, SPORTS, OTHER MFG.</t>
  </si>
  <si>
    <t>Sports &amp; athletic goods</t>
  </si>
  <si>
    <t xml:space="preserve">    393&amp;394</t>
  </si>
  <si>
    <t>Other manufacturing</t>
  </si>
  <si>
    <t>Pens &amp; office supplies</t>
  </si>
  <si>
    <t>Bone crushing</t>
  </si>
  <si>
    <t xml:space="preserve">TABLE - 6.1:                                                               </t>
  </si>
  <si>
    <t>SUMMARY STATISTICS BY INDUSTRY MAJOR GROUPS AND INDUSTRIES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</si>
</sst>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</numFmts>
  <fonts count="4">
    <font>
      <sz val="10"/>
      <name val="Courier"/>
      <family val="0"/>
    </font>
    <font>
      <sz val="10"/>
      <name val="Arial"/>
      <family val="0"/>
    </font>
    <font>
      <sz val="8"/>
      <name val="Courier"/>
      <family val="0"/>
    </font>
    <font>
      <b/>
      <sz val="10"/>
      <color indexed="12"/>
      <name val="Courier"/>
      <family val="3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164" fontId="0" fillId="0" borderId="0" xfId="0" applyAlignment="1">
      <alignment/>
    </xf>
    <xf numFmtId="164" fontId="0" fillId="0" borderId="0" xfId="0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164" fontId="0" fillId="0" borderId="0" xfId="0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left"/>
      <protection/>
    </xf>
    <xf numFmtId="164" fontId="3" fillId="0" borderId="0" xfId="0" applyFont="1" applyAlignment="1" applyProtection="1" quotePrefix="1">
      <alignment horizontal="left"/>
      <protection/>
    </xf>
    <xf numFmtId="164" fontId="3" fillId="0" borderId="0" xfId="0" applyFont="1" applyAlignment="1" applyProtection="1">
      <alignment horizontal="left"/>
      <protection/>
    </xf>
    <xf numFmtId="164" fontId="3" fillId="0" borderId="0" xfId="0" applyFont="1" applyAlignment="1">
      <alignment/>
    </xf>
    <xf numFmtId="164" fontId="3" fillId="0" borderId="0" xfId="0" applyNumberFormat="1" applyFont="1" applyAlignment="1" applyProtection="1">
      <alignment/>
      <protection/>
    </xf>
    <xf numFmtId="164" fontId="0" fillId="2" borderId="1" xfId="0" applyFill="1" applyBorder="1" applyAlignment="1" applyProtection="1">
      <alignment horizontal="left"/>
      <protection/>
    </xf>
    <xf numFmtId="164" fontId="0" fillId="2" borderId="1" xfId="0" applyFill="1" applyBorder="1" applyAlignment="1" applyProtection="1" quotePrefix="1">
      <alignment horizontal="left"/>
      <protection/>
    </xf>
    <xf numFmtId="164" fontId="0" fillId="2" borderId="0" xfId="0" applyFill="1" applyAlignment="1" applyProtection="1">
      <alignment horizontal="left"/>
      <protection/>
    </xf>
    <xf numFmtId="164" fontId="0" fillId="2" borderId="0" xfId="0" applyFill="1" applyAlignment="1" applyProtection="1" quotePrefix="1">
      <alignment horizontal="left"/>
      <protection/>
    </xf>
    <xf numFmtId="164" fontId="0" fillId="2" borderId="0" xfId="0" applyNumberFormat="1" applyFill="1" applyAlignment="1" applyProtection="1">
      <alignment/>
      <protection/>
    </xf>
    <xf numFmtId="164" fontId="0" fillId="2" borderId="2" xfId="0" applyFill="1" applyBorder="1" applyAlignment="1" applyProtection="1">
      <alignment horizontal="center"/>
      <protection/>
    </xf>
    <xf numFmtId="164" fontId="0" fillId="2" borderId="2" xfId="0" applyFill="1" applyBorder="1" applyAlignment="1" applyProtection="1" quotePrefix="1">
      <alignment horizontal="left"/>
      <protection/>
    </xf>
    <xf numFmtId="164" fontId="0" fillId="3" borderId="0" xfId="0" applyFill="1" applyAlignment="1" applyProtection="1">
      <alignment horizontal="left"/>
      <protection/>
    </xf>
    <xf numFmtId="164" fontId="0" fillId="3" borderId="0" xfId="0" applyNumberFormat="1" applyFill="1" applyAlignment="1" applyProtection="1">
      <alignment/>
      <protection/>
    </xf>
    <xf numFmtId="164" fontId="0" fillId="3" borderId="0" xfId="0" applyFill="1" applyAlignment="1" applyProtection="1">
      <alignment/>
      <protection/>
    </xf>
    <xf numFmtId="164" fontId="0" fillId="3" borderId="0" xfId="0" applyFill="1" applyAlignment="1" applyProtection="1">
      <alignment horizontal="right"/>
      <protection/>
    </xf>
    <xf numFmtId="164" fontId="0" fillId="3" borderId="0" xfId="0" applyFill="1" applyAlignment="1">
      <alignment/>
    </xf>
    <xf numFmtId="164" fontId="3" fillId="0" borderId="0" xfId="0" applyNumberFormat="1" applyFont="1" applyAlignment="1" applyProtection="1">
      <alignment horizontal="center"/>
      <protection/>
    </xf>
    <xf numFmtId="164" fontId="3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245"/>
  <sheetViews>
    <sheetView showGridLines="0" tabSelected="1" zoomScale="75" zoomScaleNormal="75" workbookViewId="0" topLeftCell="A13">
      <selection activeCell="A13" sqref="A13:B245"/>
    </sheetView>
  </sheetViews>
  <sheetFormatPr defaultColWidth="12.625" defaultRowHeight="12.75"/>
  <cols>
    <col min="2" max="2" width="36.625" style="0" customWidth="1"/>
    <col min="3" max="3" width="11.625" style="0" customWidth="1"/>
    <col min="4" max="4" width="13.625" style="0" customWidth="1"/>
    <col min="5" max="7" width="10.625" style="0" customWidth="1"/>
    <col min="8" max="8" width="11.625" style="0" customWidth="1"/>
    <col min="9" max="10" width="13.625" style="0" customWidth="1"/>
    <col min="14" max="14" width="13.625" style="0" customWidth="1"/>
    <col min="16" max="16" width="11.625" style="0" customWidth="1"/>
    <col min="17" max="17" width="6.625" style="0" customWidth="1"/>
    <col min="18" max="18" width="10.625" style="0" customWidth="1"/>
    <col min="19" max="19" width="36.625" style="0" customWidth="1"/>
    <col min="20" max="20" width="11.625" style="0" customWidth="1"/>
    <col min="21" max="22" width="10.625" style="0" customWidth="1"/>
  </cols>
  <sheetData>
    <row r="1" spans="1:31" ht="12">
      <c r="A1" s="6" t="s">
        <v>235</v>
      </c>
      <c r="B1" s="22" t="s">
        <v>236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7" t="s">
        <v>0</v>
      </c>
      <c r="T1" s="2"/>
      <c r="U1" s="2"/>
      <c r="V1" s="2"/>
      <c r="W1" s="2"/>
      <c r="X1" s="2"/>
      <c r="Y1" s="2"/>
      <c r="Z1" s="2"/>
      <c r="AA1" s="2"/>
      <c r="AB1" s="2"/>
      <c r="AD1" s="2"/>
      <c r="AE1" s="2"/>
    </row>
    <row r="2" spans="1:31" ht="12">
      <c r="A2" s="7"/>
      <c r="B2" s="8"/>
      <c r="C2" s="8"/>
      <c r="D2" s="8"/>
      <c r="E2" s="8"/>
      <c r="F2" s="8"/>
      <c r="G2" s="8"/>
      <c r="H2" s="9"/>
      <c r="I2" s="8"/>
      <c r="J2" s="8"/>
      <c r="K2" s="8"/>
      <c r="L2" s="8"/>
      <c r="M2" s="8"/>
      <c r="N2" s="8"/>
      <c r="O2" s="8"/>
      <c r="P2" s="8"/>
      <c r="T2" s="2"/>
      <c r="U2" s="2"/>
      <c r="V2" s="2"/>
      <c r="W2" s="2"/>
      <c r="X2" s="2"/>
      <c r="Y2" s="2"/>
      <c r="Z2" s="2"/>
      <c r="AA2" s="2"/>
      <c r="AB2" s="2"/>
      <c r="AD2" s="2"/>
      <c r="AE2" s="2"/>
    </row>
    <row r="3" spans="1:31" ht="12">
      <c r="A3" s="8"/>
      <c r="B3" s="8"/>
      <c r="C3" s="8"/>
      <c r="D3" s="8"/>
      <c r="E3" s="8"/>
      <c r="F3" s="8"/>
      <c r="G3" s="7" t="s">
        <v>1</v>
      </c>
      <c r="H3" s="9"/>
      <c r="I3" s="8"/>
      <c r="J3" s="8"/>
      <c r="K3" s="9"/>
      <c r="L3" s="8"/>
      <c r="M3" s="8"/>
      <c r="N3" s="8"/>
      <c r="O3" s="8"/>
      <c r="P3" s="8"/>
      <c r="Y3" s="2"/>
      <c r="Z3" s="2"/>
      <c r="AA3" s="2"/>
      <c r="AB3" s="2"/>
      <c r="AD3" s="2"/>
      <c r="AE3" s="2"/>
    </row>
    <row r="4" spans="1:16" ht="12">
      <c r="A4" s="8"/>
      <c r="B4" s="8"/>
      <c r="C4" s="9"/>
      <c r="D4" s="8"/>
      <c r="E4" s="8"/>
      <c r="F4" s="8"/>
      <c r="G4" s="7"/>
      <c r="H4" s="9"/>
      <c r="I4" s="8"/>
      <c r="J4" s="8"/>
      <c r="K4" s="9"/>
      <c r="L4" s="8"/>
      <c r="M4" s="8"/>
      <c r="N4" s="9"/>
      <c r="O4" s="8"/>
      <c r="P4" s="8"/>
    </row>
    <row r="5" spans="1:16" ht="12">
      <c r="A5" s="9"/>
      <c r="B5" s="8"/>
      <c r="C5" s="9"/>
      <c r="D5" s="9"/>
      <c r="E5" s="9"/>
      <c r="F5" s="9"/>
      <c r="G5" s="9"/>
      <c r="H5" s="9"/>
      <c r="I5" s="9"/>
      <c r="J5" s="9"/>
      <c r="K5" s="9"/>
      <c r="L5" s="8"/>
      <c r="M5" s="9"/>
      <c r="N5" s="23" t="s">
        <v>2</v>
      </c>
      <c r="O5" s="23"/>
      <c r="P5" s="23"/>
    </row>
    <row r="6" spans="1:31" ht="12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" t="s">
        <v>3</v>
      </c>
      <c r="T6" s="2"/>
      <c r="U6" s="2"/>
      <c r="V6" s="2"/>
      <c r="W6" s="2"/>
      <c r="X6" s="2"/>
      <c r="Y6" s="2"/>
      <c r="Z6" s="2"/>
      <c r="AA6" s="2"/>
      <c r="AB6" s="2"/>
      <c r="AD6" s="2"/>
      <c r="AE6" s="2"/>
    </row>
    <row r="7" spans="1:16" ht="12">
      <c r="A7" s="10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  <c r="J7" s="11" t="s">
        <v>13</v>
      </c>
      <c r="K7" s="11" t="s">
        <v>7</v>
      </c>
      <c r="L7" s="11" t="s">
        <v>14</v>
      </c>
      <c r="M7" s="11" t="s">
        <v>15</v>
      </c>
      <c r="N7" s="11" t="s">
        <v>16</v>
      </c>
      <c r="O7" s="11" t="s">
        <v>17</v>
      </c>
      <c r="P7" s="11" t="s">
        <v>18</v>
      </c>
    </row>
    <row r="8" spans="1:16" ht="12">
      <c r="A8" s="12" t="s">
        <v>19</v>
      </c>
      <c r="B8" s="13" t="s">
        <v>20</v>
      </c>
      <c r="C8" s="13" t="s">
        <v>21</v>
      </c>
      <c r="D8" s="13" t="s">
        <v>22</v>
      </c>
      <c r="E8" s="13" t="s">
        <v>23</v>
      </c>
      <c r="F8" s="13" t="s">
        <v>24</v>
      </c>
      <c r="G8" s="13" t="s">
        <v>25</v>
      </c>
      <c r="H8" s="13" t="s">
        <v>26</v>
      </c>
      <c r="I8" s="13" t="s">
        <v>27</v>
      </c>
      <c r="J8" s="13" t="s">
        <v>28</v>
      </c>
      <c r="K8" s="13" t="s">
        <v>29</v>
      </c>
      <c r="L8" s="13" t="s">
        <v>30</v>
      </c>
      <c r="M8" s="13" t="s">
        <v>31</v>
      </c>
      <c r="N8" s="13" t="s">
        <v>32</v>
      </c>
      <c r="O8" s="13" t="s">
        <v>33</v>
      </c>
      <c r="P8" s="13" t="s">
        <v>34</v>
      </c>
    </row>
    <row r="9" spans="1:22" ht="12">
      <c r="A9" s="14"/>
      <c r="B9" s="13" t="s">
        <v>35</v>
      </c>
      <c r="C9" s="13" t="s">
        <v>36</v>
      </c>
      <c r="D9" s="13" t="s">
        <v>37</v>
      </c>
      <c r="E9" s="13" t="s">
        <v>38</v>
      </c>
      <c r="F9" s="13" t="s">
        <v>39</v>
      </c>
      <c r="G9" s="13" t="s">
        <v>40</v>
      </c>
      <c r="H9" s="13" t="s">
        <v>41</v>
      </c>
      <c r="I9" s="13" t="s">
        <v>42</v>
      </c>
      <c r="J9" s="13" t="s">
        <v>38</v>
      </c>
      <c r="K9" s="13" t="s">
        <v>38</v>
      </c>
      <c r="L9" s="13" t="s">
        <v>38</v>
      </c>
      <c r="M9" s="13" t="s">
        <v>38</v>
      </c>
      <c r="N9" s="13" t="s">
        <v>38</v>
      </c>
      <c r="O9" s="13" t="s">
        <v>27</v>
      </c>
      <c r="P9" s="13" t="s">
        <v>43</v>
      </c>
      <c r="T9" s="2"/>
      <c r="V9" s="2"/>
    </row>
    <row r="10" spans="1:31" ht="12">
      <c r="A10" s="14"/>
      <c r="B10" s="13" t="s">
        <v>35</v>
      </c>
      <c r="C10" s="13" t="s">
        <v>44</v>
      </c>
      <c r="D10" s="13" t="s">
        <v>45</v>
      </c>
      <c r="E10" s="13" t="s">
        <v>42</v>
      </c>
      <c r="F10" s="13" t="s">
        <v>35</v>
      </c>
      <c r="G10" s="13" t="s">
        <v>46</v>
      </c>
      <c r="H10" s="13" t="s">
        <v>47</v>
      </c>
      <c r="I10" s="13" t="s">
        <v>48</v>
      </c>
      <c r="J10" s="13" t="s">
        <v>49</v>
      </c>
      <c r="K10" s="13" t="s">
        <v>50</v>
      </c>
      <c r="L10" s="13" t="s">
        <v>51</v>
      </c>
      <c r="M10" s="13" t="s">
        <v>52</v>
      </c>
      <c r="N10" s="13" t="s">
        <v>53</v>
      </c>
      <c r="O10" s="13" t="s">
        <v>54</v>
      </c>
      <c r="P10" s="13" t="s">
        <v>55</v>
      </c>
      <c r="T10" s="2"/>
      <c r="U10" s="2"/>
      <c r="V10" s="2"/>
      <c r="W10" s="2"/>
      <c r="X10" s="2"/>
      <c r="Y10" s="2"/>
      <c r="Z10" s="2"/>
      <c r="AA10" s="2"/>
      <c r="AB10" s="2"/>
      <c r="AD10" s="2"/>
      <c r="AE10" s="2"/>
    </row>
    <row r="11" spans="1:31" ht="12">
      <c r="A11" s="1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" t="s">
        <v>3</v>
      </c>
      <c r="T11" s="2"/>
      <c r="V11" s="2"/>
      <c r="W11" s="2"/>
      <c r="X11" s="2"/>
      <c r="Y11" s="2"/>
      <c r="Z11" s="2"/>
      <c r="AA11" s="2"/>
      <c r="AB11" s="2"/>
      <c r="AD11" s="2"/>
      <c r="AE11" s="2"/>
    </row>
    <row r="12" spans="1:31" ht="12">
      <c r="A12" s="15" t="s">
        <v>56</v>
      </c>
      <c r="B12" s="16" t="s">
        <v>57</v>
      </c>
      <c r="C12" s="16" t="s">
        <v>58</v>
      </c>
      <c r="D12" s="16" t="s">
        <v>59</v>
      </c>
      <c r="E12" s="16" t="s">
        <v>60</v>
      </c>
      <c r="F12" s="16" t="s">
        <v>61</v>
      </c>
      <c r="G12" s="16" t="s">
        <v>62</v>
      </c>
      <c r="H12" s="16" t="s">
        <v>63</v>
      </c>
      <c r="I12" s="16" t="s">
        <v>64</v>
      </c>
      <c r="J12" s="16" t="s">
        <v>65</v>
      </c>
      <c r="K12" s="16" t="s">
        <v>66</v>
      </c>
      <c r="L12" s="16" t="s">
        <v>67</v>
      </c>
      <c r="M12" s="16" t="s">
        <v>68</v>
      </c>
      <c r="N12" s="16" t="s">
        <v>69</v>
      </c>
      <c r="O12" s="16" t="s">
        <v>70</v>
      </c>
      <c r="P12" s="16" t="s">
        <v>71</v>
      </c>
      <c r="T12" s="3"/>
      <c r="U12" s="3"/>
      <c r="V12" s="3"/>
      <c r="W12" s="3"/>
      <c r="X12" s="3"/>
      <c r="Y12" s="3"/>
      <c r="Z12" s="3"/>
      <c r="AA12" s="3"/>
      <c r="AB12" s="3"/>
      <c r="AD12" s="3"/>
      <c r="AE12" s="3"/>
    </row>
    <row r="13" spans="1:22" ht="12">
      <c r="A13" s="17"/>
      <c r="B13" s="18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1" t="s">
        <v>3</v>
      </c>
      <c r="V13" s="2"/>
    </row>
    <row r="14" spans="1:31" ht="12">
      <c r="A14" s="19">
        <v>3</v>
      </c>
      <c r="B14" s="17" t="s">
        <v>72</v>
      </c>
      <c r="C14" s="3">
        <f aca="true" t="shared" si="0" ref="C14:K14">C16+C52+C87+C97+C112+C155+C176+C189+C236</f>
        <v>2357</v>
      </c>
      <c r="D14" s="3">
        <f t="shared" si="0"/>
        <v>201105477</v>
      </c>
      <c r="E14" s="3">
        <f t="shared" si="0"/>
        <v>17678178</v>
      </c>
      <c r="F14" s="3">
        <f t="shared" si="0"/>
        <v>4250114</v>
      </c>
      <c r="G14" s="3">
        <f t="shared" si="0"/>
        <v>377197</v>
      </c>
      <c r="H14" s="3">
        <f t="shared" si="0"/>
        <v>376023</v>
      </c>
      <c r="I14" s="3">
        <f t="shared" si="0"/>
        <v>28563129</v>
      </c>
      <c r="J14" s="3">
        <f t="shared" si="0"/>
        <v>368990985</v>
      </c>
      <c r="K14" s="3">
        <f t="shared" si="0"/>
        <v>519252806</v>
      </c>
      <c r="L14" s="3">
        <f aca="true" t="shared" si="1" ref="L14:L77">K14-J14</f>
        <v>150261821</v>
      </c>
      <c r="M14" s="3">
        <f>M16+M52+M87+M97+M112+M155+M176+M189+M236</f>
        <v>26502352</v>
      </c>
      <c r="N14" s="3">
        <f>N16+N52+N87+N97+N112+N155+N176+N189+N236</f>
        <v>2878161</v>
      </c>
      <c r="O14" s="3">
        <f aca="true" t="shared" si="2" ref="O14:O77">M14-N14</f>
        <v>23624191</v>
      </c>
      <c r="P14" s="3">
        <f aca="true" t="shared" si="3" ref="P14:P77">L14-O14</f>
        <v>126637630</v>
      </c>
      <c r="R14" s="3">
        <f aca="true" t="shared" si="4" ref="R14:Z14">R16+R52+R87+R97+R112+R155+R176+R189+R236</f>
        <v>0</v>
      </c>
      <c r="S14" s="3">
        <f t="shared" si="4"/>
        <v>0</v>
      </c>
      <c r="T14" s="3">
        <f t="shared" si="4"/>
        <v>0</v>
      </c>
      <c r="U14" s="3">
        <f t="shared" si="4"/>
        <v>0</v>
      </c>
      <c r="V14" s="3">
        <f t="shared" si="4"/>
        <v>0</v>
      </c>
      <c r="W14" s="3">
        <f t="shared" si="4"/>
        <v>0</v>
      </c>
      <c r="X14" s="3">
        <f t="shared" si="4"/>
        <v>0</v>
      </c>
      <c r="Y14" s="3">
        <f t="shared" si="4"/>
        <v>0</v>
      </c>
      <c r="Z14" s="3">
        <f t="shared" si="4"/>
        <v>0</v>
      </c>
      <c r="AA14" s="3">
        <f>Z14-Y14</f>
        <v>0</v>
      </c>
      <c r="AB14" s="3">
        <f>AB16+AB52+AB87+AB97+AB112+AB155+AB176+AB189+AB236</f>
        <v>0</v>
      </c>
      <c r="AC14" s="3">
        <f>AC16+AC52+AC87+AC97+AC112+AC155+AC176+AC189+AC236</f>
        <v>0</v>
      </c>
      <c r="AD14" s="3">
        <f>AB14-AC14</f>
        <v>0</v>
      </c>
      <c r="AE14" s="3">
        <f>AA14-AD14</f>
        <v>0</v>
      </c>
    </row>
    <row r="15" spans="1:22" ht="12">
      <c r="A15" s="18"/>
      <c r="B15" s="18"/>
      <c r="L15" s="3"/>
      <c r="O15" s="3"/>
      <c r="P15" s="3"/>
      <c r="R15" s="4"/>
      <c r="S15" s="4"/>
      <c r="V15" s="2"/>
    </row>
    <row r="16" spans="1:16" ht="12">
      <c r="A16" s="19">
        <v>31</v>
      </c>
      <c r="B16" s="17" t="s">
        <v>73</v>
      </c>
      <c r="C16" s="3">
        <f aca="true" t="shared" si="5" ref="C16:K16">C18+C42+C48</f>
        <v>378</v>
      </c>
      <c r="D16" s="3">
        <f t="shared" si="5"/>
        <v>29310242</v>
      </c>
      <c r="E16" s="3">
        <f t="shared" si="5"/>
        <v>3043689</v>
      </c>
      <c r="F16" s="3">
        <f t="shared" si="5"/>
        <v>432455</v>
      </c>
      <c r="G16" s="3">
        <f t="shared" si="5"/>
        <v>42557</v>
      </c>
      <c r="H16" s="3">
        <f t="shared" si="5"/>
        <v>42415</v>
      </c>
      <c r="I16" s="3">
        <f t="shared" si="5"/>
        <v>3686185</v>
      </c>
      <c r="J16" s="3">
        <f t="shared" si="5"/>
        <v>89863066</v>
      </c>
      <c r="K16" s="3">
        <f t="shared" si="5"/>
        <v>126143651</v>
      </c>
      <c r="L16" s="3">
        <f t="shared" si="1"/>
        <v>36280585</v>
      </c>
      <c r="M16" s="3">
        <f>M18+M42+M48</f>
        <v>5819693</v>
      </c>
      <c r="N16" s="3">
        <f>N18+N42+N48</f>
        <v>318029</v>
      </c>
      <c r="O16" s="3">
        <f t="shared" si="2"/>
        <v>5501664</v>
      </c>
      <c r="P16" s="3">
        <f t="shared" si="3"/>
        <v>30778921</v>
      </c>
    </row>
    <row r="17" spans="1:22" ht="12">
      <c r="A17" s="18"/>
      <c r="B17" s="18"/>
      <c r="L17" s="3"/>
      <c r="O17" s="3"/>
      <c r="P17" s="3"/>
      <c r="R17" s="4"/>
      <c r="S17" s="4"/>
      <c r="V17" s="2"/>
    </row>
    <row r="18" spans="1:31" ht="12">
      <c r="A18" s="17" t="s">
        <v>74</v>
      </c>
      <c r="B18" s="17" t="s">
        <v>75</v>
      </c>
      <c r="C18" s="3">
        <f aca="true" t="shared" si="6" ref="C18:K18">SUM(C20:C40)</f>
        <v>358</v>
      </c>
      <c r="D18" s="3">
        <f t="shared" si="6"/>
        <v>26306362</v>
      </c>
      <c r="E18" s="3">
        <f t="shared" si="6"/>
        <v>2398986</v>
      </c>
      <c r="F18" s="3">
        <f t="shared" si="6"/>
        <v>282457</v>
      </c>
      <c r="G18" s="3">
        <f t="shared" si="6"/>
        <v>35378</v>
      </c>
      <c r="H18" s="3">
        <f t="shared" si="6"/>
        <v>35236</v>
      </c>
      <c r="I18" s="3">
        <f t="shared" si="6"/>
        <v>2906841</v>
      </c>
      <c r="J18" s="3">
        <f t="shared" si="6"/>
        <v>81082580</v>
      </c>
      <c r="K18" s="3">
        <f t="shared" si="6"/>
        <v>101332678</v>
      </c>
      <c r="L18" s="3">
        <f t="shared" si="1"/>
        <v>20250098</v>
      </c>
      <c r="M18" s="3">
        <f>SUM(M20:M40)</f>
        <v>4043197</v>
      </c>
      <c r="N18" s="3">
        <f>SUM(N20:N40)</f>
        <v>243716</v>
      </c>
      <c r="O18" s="3">
        <f t="shared" si="2"/>
        <v>3799481</v>
      </c>
      <c r="P18" s="3">
        <f t="shared" si="3"/>
        <v>16450617</v>
      </c>
      <c r="T18" s="3"/>
      <c r="U18" s="3"/>
      <c r="V18" s="3"/>
      <c r="W18" s="3"/>
      <c r="X18" s="3"/>
      <c r="Y18" s="3"/>
      <c r="Z18" s="3"/>
      <c r="AA18" s="3"/>
      <c r="AB18" s="3"/>
      <c r="AD18" s="3"/>
      <c r="AE18" s="3"/>
    </row>
    <row r="19" spans="1:31" ht="12">
      <c r="A19" s="18"/>
      <c r="B19" s="17" t="s">
        <v>3</v>
      </c>
      <c r="C19" s="2"/>
      <c r="D19" s="2"/>
      <c r="E19" s="2"/>
      <c r="F19" s="2"/>
      <c r="G19" s="2"/>
      <c r="H19" s="2"/>
      <c r="I19" s="2"/>
      <c r="J19" s="2"/>
      <c r="K19" s="2"/>
      <c r="L19" s="3"/>
      <c r="M19" s="2"/>
      <c r="N19" s="2"/>
      <c r="O19" s="3"/>
      <c r="P19" s="3"/>
      <c r="T19" s="2"/>
      <c r="U19" s="2"/>
      <c r="V19" s="2"/>
      <c r="W19" s="2"/>
      <c r="X19" s="2"/>
      <c r="Y19" s="2"/>
      <c r="Z19" s="2"/>
      <c r="AA19" s="2"/>
      <c r="AB19" s="2"/>
      <c r="AD19" s="2"/>
      <c r="AE19" s="2"/>
    </row>
    <row r="20" spans="1:22" ht="12">
      <c r="A20" s="19">
        <v>31121</v>
      </c>
      <c r="B20" s="18"/>
      <c r="C20" s="3"/>
      <c r="D20" s="3"/>
      <c r="E20" s="3"/>
      <c r="F20" s="3"/>
      <c r="G20" s="3"/>
      <c r="H20" s="3"/>
      <c r="I20" s="3"/>
      <c r="J20" s="3"/>
      <c r="K20" s="2"/>
      <c r="L20" s="3"/>
      <c r="M20" s="3"/>
      <c r="N20" s="3"/>
      <c r="O20" s="3"/>
      <c r="P20" s="3"/>
      <c r="T20" s="2"/>
      <c r="V20" s="2"/>
    </row>
    <row r="21" spans="1:31" ht="12">
      <c r="A21" s="20" t="s">
        <v>76</v>
      </c>
      <c r="B21" s="17" t="s">
        <v>77</v>
      </c>
      <c r="C21" s="3">
        <v>10</v>
      </c>
      <c r="D21" s="3">
        <v>4626077</v>
      </c>
      <c r="E21" s="3">
        <v>553731</v>
      </c>
      <c r="F21" s="3">
        <v>-151728</v>
      </c>
      <c r="G21" s="3">
        <v>2670</v>
      </c>
      <c r="H21" s="3">
        <v>2670</v>
      </c>
      <c r="I21" s="3">
        <v>445456</v>
      </c>
      <c r="J21" s="3">
        <v>7749194</v>
      </c>
      <c r="K21" s="3">
        <v>11755882</v>
      </c>
      <c r="L21" s="3">
        <f t="shared" si="1"/>
        <v>4006688</v>
      </c>
      <c r="M21" s="3">
        <v>1532785</v>
      </c>
      <c r="N21" s="3">
        <v>19628</v>
      </c>
      <c r="O21" s="3">
        <f t="shared" si="2"/>
        <v>1513157</v>
      </c>
      <c r="P21" s="3">
        <f t="shared" si="3"/>
        <v>2493531</v>
      </c>
      <c r="T21" s="2"/>
      <c r="U21" s="2"/>
      <c r="V21" s="2"/>
      <c r="W21" s="2"/>
      <c r="X21" s="2"/>
      <c r="Y21" s="2"/>
      <c r="Z21" s="2"/>
      <c r="AA21" s="2"/>
      <c r="AB21" s="2"/>
      <c r="AD21" s="2"/>
      <c r="AE21" s="2"/>
    </row>
    <row r="22" spans="1:16" ht="12">
      <c r="A22" s="19">
        <v>31130</v>
      </c>
      <c r="B22" s="17" t="s">
        <v>78</v>
      </c>
      <c r="C22" s="2">
        <v>3</v>
      </c>
      <c r="D22" s="2">
        <v>123517</v>
      </c>
      <c r="E22" s="2">
        <v>34862</v>
      </c>
      <c r="F22" s="2">
        <v>11930</v>
      </c>
      <c r="G22" s="2">
        <v>325</v>
      </c>
      <c r="H22" s="2">
        <v>325</v>
      </c>
      <c r="I22" s="2">
        <v>66868</v>
      </c>
      <c r="J22" s="2">
        <v>460696</v>
      </c>
      <c r="K22" s="2">
        <v>1226501</v>
      </c>
      <c r="L22" s="3">
        <f t="shared" si="1"/>
        <v>765805</v>
      </c>
      <c r="M22" s="2">
        <v>138057</v>
      </c>
      <c r="N22" s="2">
        <v>409</v>
      </c>
      <c r="O22" s="3">
        <f t="shared" si="2"/>
        <v>137648</v>
      </c>
      <c r="P22" s="3">
        <f t="shared" si="3"/>
        <v>628157</v>
      </c>
    </row>
    <row r="23" spans="1:31" ht="12">
      <c r="A23" s="19">
        <v>31151</v>
      </c>
      <c r="B23" s="18"/>
      <c r="C23" s="2"/>
      <c r="D23" s="2"/>
      <c r="E23" s="2"/>
      <c r="F23" s="2"/>
      <c r="G23" s="2"/>
      <c r="H23" s="2"/>
      <c r="I23" s="2"/>
      <c r="J23" s="2"/>
      <c r="K23" s="2"/>
      <c r="L23" s="3"/>
      <c r="M23" s="2"/>
      <c r="N23" s="2"/>
      <c r="O23" s="3"/>
      <c r="P23" s="3"/>
      <c r="T23" s="2"/>
      <c r="U23" s="2"/>
      <c r="V23" s="2"/>
      <c r="W23" s="2"/>
      <c r="X23" s="2"/>
      <c r="Y23" s="2"/>
      <c r="Z23" s="2"/>
      <c r="AA23" s="2"/>
      <c r="AB23" s="2"/>
      <c r="AD23" s="2"/>
      <c r="AE23" s="2"/>
    </row>
    <row r="24" spans="1:16" ht="12">
      <c r="A24" s="20" t="s">
        <v>79</v>
      </c>
      <c r="B24" s="17" t="s">
        <v>80</v>
      </c>
      <c r="C24" s="3">
        <v>25</v>
      </c>
      <c r="D24" s="3">
        <v>1068998</v>
      </c>
      <c r="E24" s="3">
        <v>69345</v>
      </c>
      <c r="F24" s="3">
        <v>78027</v>
      </c>
      <c r="G24" s="3">
        <v>3119</v>
      </c>
      <c r="H24" s="3">
        <v>3111</v>
      </c>
      <c r="I24" s="3">
        <v>268653</v>
      </c>
      <c r="J24" s="3">
        <v>18965288</v>
      </c>
      <c r="K24" s="3">
        <v>20507245</v>
      </c>
      <c r="L24" s="3">
        <f t="shared" si="1"/>
        <v>1541957</v>
      </c>
      <c r="M24" s="3">
        <v>369705</v>
      </c>
      <c r="N24" s="3">
        <v>6327</v>
      </c>
      <c r="O24" s="3">
        <f t="shared" si="2"/>
        <v>363378</v>
      </c>
      <c r="P24" s="3">
        <f t="shared" si="3"/>
        <v>1178579</v>
      </c>
    </row>
    <row r="25" spans="1:16" ht="12">
      <c r="A25" s="19">
        <v>31153</v>
      </c>
      <c r="B25" s="18"/>
      <c r="C25" s="2"/>
      <c r="D25" s="2"/>
      <c r="E25" s="2"/>
      <c r="F25" s="2"/>
      <c r="G25" s="2"/>
      <c r="H25" s="2"/>
      <c r="I25" s="2"/>
      <c r="J25" s="2"/>
      <c r="K25" s="2"/>
      <c r="L25" s="3"/>
      <c r="M25" s="2"/>
      <c r="N25" s="2"/>
      <c r="O25" s="3"/>
      <c r="P25" s="3"/>
    </row>
    <row r="26" spans="1:31" ht="12">
      <c r="A26" s="20" t="s">
        <v>81</v>
      </c>
      <c r="B26" s="17" t="s">
        <v>82</v>
      </c>
      <c r="C26" s="3">
        <v>29</v>
      </c>
      <c r="D26" s="3">
        <v>77169</v>
      </c>
      <c r="E26" s="3">
        <v>764</v>
      </c>
      <c r="F26" s="3">
        <v>363303</v>
      </c>
      <c r="G26" s="3">
        <v>616</v>
      </c>
      <c r="H26" s="3">
        <v>606</v>
      </c>
      <c r="I26" s="3">
        <v>27294</v>
      </c>
      <c r="J26" s="3">
        <v>1458639</v>
      </c>
      <c r="K26" s="3">
        <v>1527658</v>
      </c>
      <c r="L26" s="3">
        <f t="shared" si="1"/>
        <v>69019</v>
      </c>
      <c r="M26" s="3">
        <v>20209</v>
      </c>
      <c r="N26" s="3">
        <v>1489</v>
      </c>
      <c r="O26" s="3">
        <f t="shared" si="2"/>
        <v>18720</v>
      </c>
      <c r="P26" s="3">
        <f t="shared" si="3"/>
        <v>50299</v>
      </c>
      <c r="T26" s="3"/>
      <c r="U26" s="3"/>
      <c r="V26" s="3"/>
      <c r="W26" s="3"/>
      <c r="X26" s="3"/>
      <c r="Y26" s="3"/>
      <c r="Z26" s="3"/>
      <c r="AA26" s="3"/>
      <c r="AB26" s="3"/>
      <c r="AD26" s="3"/>
      <c r="AE26" s="3"/>
    </row>
    <row r="27" spans="1:16" ht="12">
      <c r="A27" s="19">
        <v>31161</v>
      </c>
      <c r="B27" s="17" t="s">
        <v>83</v>
      </c>
      <c r="C27" s="2">
        <v>15</v>
      </c>
      <c r="D27" s="2">
        <v>465435</v>
      </c>
      <c r="E27" s="2">
        <v>20215</v>
      </c>
      <c r="F27" s="2">
        <v>223960</v>
      </c>
      <c r="G27" s="2">
        <v>544</v>
      </c>
      <c r="H27" s="2">
        <v>526</v>
      </c>
      <c r="I27" s="2">
        <v>37875</v>
      </c>
      <c r="J27" s="2">
        <v>1369730</v>
      </c>
      <c r="K27" s="2">
        <v>1652889</v>
      </c>
      <c r="L27" s="3">
        <f t="shared" si="1"/>
        <v>283159</v>
      </c>
      <c r="M27" s="2">
        <v>99030</v>
      </c>
      <c r="N27" s="2">
        <v>5448</v>
      </c>
      <c r="O27" s="3">
        <f t="shared" si="2"/>
        <v>93582</v>
      </c>
      <c r="P27" s="3">
        <f t="shared" si="3"/>
        <v>189577</v>
      </c>
    </row>
    <row r="28" spans="1:31" ht="12">
      <c r="A28" s="19">
        <v>31162</v>
      </c>
      <c r="B28" s="17" t="s">
        <v>84</v>
      </c>
      <c r="C28" s="2">
        <v>176</v>
      </c>
      <c r="D28" s="2">
        <v>717657</v>
      </c>
      <c r="E28" s="2">
        <v>7978</v>
      </c>
      <c r="F28" s="2">
        <v>139845</v>
      </c>
      <c r="G28" s="2">
        <v>4141</v>
      </c>
      <c r="H28" s="2">
        <v>4066</v>
      </c>
      <c r="I28" s="2">
        <v>185164</v>
      </c>
      <c r="J28" s="2">
        <v>15523939</v>
      </c>
      <c r="K28" s="2">
        <v>16179625</v>
      </c>
      <c r="L28" s="3">
        <f t="shared" si="1"/>
        <v>655686</v>
      </c>
      <c r="M28" s="2">
        <v>164330</v>
      </c>
      <c r="N28" s="2">
        <v>2727</v>
      </c>
      <c r="O28" s="3">
        <f t="shared" si="2"/>
        <v>161603</v>
      </c>
      <c r="P28" s="3">
        <f t="shared" si="3"/>
        <v>494083</v>
      </c>
      <c r="T28" s="2"/>
      <c r="U28" s="2"/>
      <c r="V28" s="2"/>
      <c r="W28" s="2"/>
      <c r="X28" s="2"/>
      <c r="Y28" s="2"/>
      <c r="Z28" s="2"/>
      <c r="AA28" s="2"/>
      <c r="AB28" s="2"/>
      <c r="AD28" s="2"/>
      <c r="AE28" s="2"/>
    </row>
    <row r="29" spans="1:31" ht="12">
      <c r="A29" s="19">
        <v>31163</v>
      </c>
      <c r="B29" s="18"/>
      <c r="C29" s="2"/>
      <c r="D29" s="2"/>
      <c r="E29" s="2"/>
      <c r="F29" s="2"/>
      <c r="G29" s="2"/>
      <c r="H29" s="2"/>
      <c r="I29" s="2"/>
      <c r="J29" s="2"/>
      <c r="K29" s="2"/>
      <c r="L29" s="3"/>
      <c r="M29" s="2"/>
      <c r="N29" s="2"/>
      <c r="O29" s="3"/>
      <c r="P29" s="3"/>
      <c r="T29" s="3"/>
      <c r="U29" s="3"/>
      <c r="V29" s="3"/>
      <c r="W29" s="3"/>
      <c r="X29" s="3"/>
      <c r="Y29" s="3"/>
      <c r="Z29" s="3"/>
      <c r="AA29" s="3"/>
      <c r="AB29" s="3"/>
      <c r="AD29" s="3"/>
      <c r="AE29" s="3"/>
    </row>
    <row r="30" spans="1:18" ht="12">
      <c r="A30" s="20" t="s">
        <v>85</v>
      </c>
      <c r="B30" s="17" t="s">
        <v>86</v>
      </c>
      <c r="C30" s="3">
        <v>5</v>
      </c>
      <c r="D30" s="3">
        <v>1195440</v>
      </c>
      <c r="E30" s="3">
        <v>768358</v>
      </c>
      <c r="F30" s="3">
        <v>417043</v>
      </c>
      <c r="G30" s="3">
        <v>1359</v>
      </c>
      <c r="H30" s="3">
        <v>1359</v>
      </c>
      <c r="I30" s="3">
        <v>248467</v>
      </c>
      <c r="J30" s="3">
        <v>2071621</v>
      </c>
      <c r="K30" s="3">
        <v>3106490</v>
      </c>
      <c r="L30" s="3">
        <f t="shared" si="1"/>
        <v>1034869</v>
      </c>
      <c r="M30" s="3">
        <v>69044</v>
      </c>
      <c r="N30" s="3">
        <v>18959</v>
      </c>
      <c r="O30" s="3">
        <f t="shared" si="2"/>
        <v>50085</v>
      </c>
      <c r="P30" s="3">
        <f t="shared" si="3"/>
        <v>984784</v>
      </c>
      <c r="R30" s="4"/>
    </row>
    <row r="31" spans="1:16" ht="12">
      <c r="A31" s="19">
        <v>31171</v>
      </c>
      <c r="B31" s="17" t="s">
        <v>87</v>
      </c>
      <c r="C31" s="2">
        <v>11</v>
      </c>
      <c r="D31" s="2">
        <v>19825</v>
      </c>
      <c r="E31" s="2">
        <v>824</v>
      </c>
      <c r="F31" s="2">
        <v>2655</v>
      </c>
      <c r="G31" s="2">
        <v>681</v>
      </c>
      <c r="H31" s="2">
        <v>680</v>
      </c>
      <c r="I31" s="2">
        <v>32367</v>
      </c>
      <c r="J31" s="2">
        <v>235973</v>
      </c>
      <c r="K31" s="2">
        <v>345907</v>
      </c>
      <c r="L31" s="3">
        <f t="shared" si="1"/>
        <v>109934</v>
      </c>
      <c r="M31" s="2">
        <v>45626</v>
      </c>
      <c r="N31" s="2">
        <v>486</v>
      </c>
      <c r="O31" s="3">
        <f t="shared" si="2"/>
        <v>45140</v>
      </c>
      <c r="P31" s="3">
        <f t="shared" si="3"/>
        <v>64794</v>
      </c>
    </row>
    <row r="32" spans="1:16" ht="12">
      <c r="A32" s="19">
        <v>31172</v>
      </c>
      <c r="B32" s="17" t="s">
        <v>88</v>
      </c>
      <c r="C32" s="2">
        <v>10</v>
      </c>
      <c r="D32" s="2">
        <v>357040</v>
      </c>
      <c r="E32" s="2">
        <v>10650</v>
      </c>
      <c r="F32" s="2">
        <v>13942</v>
      </c>
      <c r="G32" s="2">
        <v>634</v>
      </c>
      <c r="H32" s="2">
        <v>634</v>
      </c>
      <c r="I32" s="2">
        <v>21422</v>
      </c>
      <c r="J32" s="2">
        <v>127426</v>
      </c>
      <c r="K32" s="2">
        <v>166546</v>
      </c>
      <c r="L32" s="3">
        <f t="shared" si="1"/>
        <v>39120</v>
      </c>
      <c r="M32" s="2">
        <v>8710</v>
      </c>
      <c r="N32" s="2">
        <v>29</v>
      </c>
      <c r="O32" s="3">
        <f t="shared" si="2"/>
        <v>8681</v>
      </c>
      <c r="P32" s="3">
        <f t="shared" si="3"/>
        <v>30439</v>
      </c>
    </row>
    <row r="33" spans="1:16" ht="12">
      <c r="A33" s="19">
        <v>31179</v>
      </c>
      <c r="B33" s="17" t="s">
        <v>89</v>
      </c>
      <c r="C33" s="2">
        <v>4</v>
      </c>
      <c r="D33" s="2">
        <v>85308</v>
      </c>
      <c r="E33" s="2">
        <v>3373</v>
      </c>
      <c r="F33" s="2">
        <v>-3119</v>
      </c>
      <c r="G33" s="2">
        <v>406</v>
      </c>
      <c r="H33" s="2">
        <v>401</v>
      </c>
      <c r="I33" s="2">
        <v>39552</v>
      </c>
      <c r="J33" s="2">
        <v>298694</v>
      </c>
      <c r="K33" s="2">
        <v>484538</v>
      </c>
      <c r="L33" s="3">
        <f t="shared" si="1"/>
        <v>185844</v>
      </c>
      <c r="M33" s="2">
        <v>74213</v>
      </c>
      <c r="N33" s="2">
        <v>42</v>
      </c>
      <c r="O33" s="3">
        <f t="shared" si="2"/>
        <v>74171</v>
      </c>
      <c r="P33" s="3">
        <f t="shared" si="3"/>
        <v>111673</v>
      </c>
    </row>
    <row r="34" spans="1:16" ht="12">
      <c r="A34" s="19">
        <v>31181</v>
      </c>
      <c r="B34" s="17" t="s">
        <v>90</v>
      </c>
      <c r="C34" s="2">
        <v>29</v>
      </c>
      <c r="D34" s="2">
        <v>15920864</v>
      </c>
      <c r="E34" s="2">
        <v>785063</v>
      </c>
      <c r="F34" s="2">
        <v>-696824</v>
      </c>
      <c r="G34" s="2">
        <v>17913</v>
      </c>
      <c r="H34" s="2">
        <v>17913</v>
      </c>
      <c r="I34" s="2">
        <v>1280466</v>
      </c>
      <c r="J34" s="2">
        <v>19796127</v>
      </c>
      <c r="K34" s="2">
        <v>29121799</v>
      </c>
      <c r="L34" s="3">
        <f t="shared" si="1"/>
        <v>9325672</v>
      </c>
      <c r="M34" s="2">
        <v>380492</v>
      </c>
      <c r="N34" s="2">
        <v>176586</v>
      </c>
      <c r="O34" s="3">
        <f t="shared" si="2"/>
        <v>203906</v>
      </c>
      <c r="P34" s="3">
        <f t="shared" si="3"/>
        <v>9121766</v>
      </c>
    </row>
    <row r="35" spans="1:31" ht="12">
      <c r="A35" s="19">
        <v>31191</v>
      </c>
      <c r="B35" s="17" t="s">
        <v>91</v>
      </c>
      <c r="C35" s="2"/>
      <c r="D35" s="2"/>
      <c r="E35" s="2"/>
      <c r="F35" s="2"/>
      <c r="G35" s="2"/>
      <c r="H35" s="2"/>
      <c r="I35" s="2"/>
      <c r="J35" s="2"/>
      <c r="K35" s="2"/>
      <c r="L35" s="3"/>
      <c r="M35" s="2"/>
      <c r="N35" s="2"/>
      <c r="O35" s="3"/>
      <c r="P35" s="3"/>
      <c r="T35" s="2"/>
      <c r="U35" s="2"/>
      <c r="V35" s="2"/>
      <c r="W35" s="2"/>
      <c r="X35" s="2"/>
      <c r="Y35" s="2"/>
      <c r="Z35" s="2"/>
      <c r="AA35" s="2"/>
      <c r="AB35" s="2"/>
      <c r="AD35" s="2"/>
      <c r="AE35" s="2"/>
    </row>
    <row r="36" spans="1:31" ht="12">
      <c r="A36" s="20" t="s">
        <v>92</v>
      </c>
      <c r="B36" s="17" t="s">
        <v>93</v>
      </c>
      <c r="C36" s="3">
        <v>6</v>
      </c>
      <c r="D36" s="3">
        <v>54386</v>
      </c>
      <c r="E36" s="3">
        <v>9927</v>
      </c>
      <c r="F36" s="3">
        <v>-2330</v>
      </c>
      <c r="G36" s="3">
        <v>492</v>
      </c>
      <c r="H36" s="3">
        <v>487</v>
      </c>
      <c r="I36" s="3">
        <v>28991</v>
      </c>
      <c r="J36" s="3">
        <v>208549</v>
      </c>
      <c r="K36" s="3">
        <v>289362</v>
      </c>
      <c r="L36" s="3">
        <f t="shared" si="1"/>
        <v>80813</v>
      </c>
      <c r="M36" s="3">
        <v>23724</v>
      </c>
      <c r="N36" s="3">
        <v>1564</v>
      </c>
      <c r="O36" s="3">
        <f t="shared" si="2"/>
        <v>22160</v>
      </c>
      <c r="P36" s="3">
        <f t="shared" si="3"/>
        <v>58653</v>
      </c>
      <c r="T36" s="2"/>
      <c r="U36" s="2"/>
      <c r="V36" s="2"/>
      <c r="W36" s="2"/>
      <c r="X36" s="2"/>
      <c r="Y36" s="2"/>
      <c r="Z36" s="2"/>
      <c r="AA36" s="2"/>
      <c r="AB36" s="2"/>
      <c r="AD36" s="2"/>
      <c r="AE36" s="2"/>
    </row>
    <row r="37" spans="1:16" ht="12">
      <c r="A37" s="19">
        <v>31222</v>
      </c>
      <c r="B37" s="17" t="s">
        <v>94</v>
      </c>
      <c r="C37" s="2">
        <v>16</v>
      </c>
      <c r="D37" s="2">
        <v>702357</v>
      </c>
      <c r="E37" s="2">
        <v>73844</v>
      </c>
      <c r="F37" s="2">
        <v>22306</v>
      </c>
      <c r="G37" s="2">
        <v>1516</v>
      </c>
      <c r="H37" s="2">
        <v>1506</v>
      </c>
      <c r="I37" s="2">
        <v>111073</v>
      </c>
      <c r="J37" s="2">
        <v>7864374</v>
      </c>
      <c r="K37" s="2">
        <v>9109663</v>
      </c>
      <c r="L37" s="3">
        <f t="shared" si="1"/>
        <v>1245289</v>
      </c>
      <c r="M37" s="2">
        <v>712152</v>
      </c>
      <c r="N37" s="2">
        <v>1347</v>
      </c>
      <c r="O37" s="3">
        <f t="shared" si="2"/>
        <v>710805</v>
      </c>
      <c r="P37" s="3">
        <f t="shared" si="3"/>
        <v>534484</v>
      </c>
    </row>
    <row r="38" spans="1:31" ht="12">
      <c r="A38" s="19">
        <v>31293</v>
      </c>
      <c r="B38" s="17" t="s">
        <v>95</v>
      </c>
      <c r="C38" s="2">
        <v>12</v>
      </c>
      <c r="D38" s="2">
        <v>37115</v>
      </c>
      <c r="E38" s="2">
        <v>0</v>
      </c>
      <c r="F38" s="2">
        <v>0</v>
      </c>
      <c r="G38" s="2">
        <v>87</v>
      </c>
      <c r="H38" s="2">
        <v>77</v>
      </c>
      <c r="I38" s="2">
        <v>3164</v>
      </c>
      <c r="J38" s="2">
        <v>17841</v>
      </c>
      <c r="K38" s="2">
        <v>27933</v>
      </c>
      <c r="L38" s="3">
        <f t="shared" si="1"/>
        <v>10092</v>
      </c>
      <c r="M38" s="2">
        <v>469</v>
      </c>
      <c r="N38" s="2">
        <v>4507</v>
      </c>
      <c r="O38" s="3">
        <f t="shared" si="2"/>
        <v>-4038</v>
      </c>
      <c r="P38" s="3">
        <f t="shared" si="3"/>
        <v>14130</v>
      </c>
      <c r="T38" s="2"/>
      <c r="U38" s="2"/>
      <c r="V38" s="2"/>
      <c r="W38" s="2"/>
      <c r="X38" s="2"/>
      <c r="Y38" s="2"/>
      <c r="Z38" s="2"/>
      <c r="AA38" s="2"/>
      <c r="AB38" s="2"/>
      <c r="AD38" s="2"/>
      <c r="AE38" s="2"/>
    </row>
    <row r="39" spans="1:31" ht="12">
      <c r="A39" s="19">
        <v>31299</v>
      </c>
      <c r="B39" s="17" t="s">
        <v>96</v>
      </c>
      <c r="C39" s="2">
        <v>3</v>
      </c>
      <c r="D39" s="2">
        <v>2042</v>
      </c>
      <c r="E39" s="2">
        <v>0</v>
      </c>
      <c r="F39" s="2">
        <v>-8</v>
      </c>
      <c r="G39" s="2">
        <v>36</v>
      </c>
      <c r="H39" s="2">
        <v>36</v>
      </c>
      <c r="I39" s="2">
        <v>1357</v>
      </c>
      <c r="J39" s="2">
        <v>28553</v>
      </c>
      <c r="K39" s="2">
        <v>40584</v>
      </c>
      <c r="L39" s="3">
        <f t="shared" si="1"/>
        <v>12031</v>
      </c>
      <c r="M39" s="2">
        <v>6724</v>
      </c>
      <c r="N39" s="2">
        <v>0</v>
      </c>
      <c r="O39" s="3">
        <f t="shared" si="2"/>
        <v>6724</v>
      </c>
      <c r="P39" s="3">
        <f t="shared" si="3"/>
        <v>5307</v>
      </c>
      <c r="T39" s="3"/>
      <c r="U39" s="3"/>
      <c r="V39" s="3"/>
      <c r="W39" s="3"/>
      <c r="X39" s="3"/>
      <c r="Y39" s="3"/>
      <c r="Z39" s="3"/>
      <c r="AA39" s="3"/>
      <c r="AB39" s="3"/>
      <c r="AD39" s="3"/>
      <c r="AE39" s="3"/>
    </row>
    <row r="40" spans="1:16" ht="12">
      <c r="A40" s="20" t="s">
        <v>97</v>
      </c>
      <c r="B40" s="17" t="s">
        <v>98</v>
      </c>
      <c r="C40" s="3">
        <v>4</v>
      </c>
      <c r="D40" s="3">
        <v>853132</v>
      </c>
      <c r="E40" s="3">
        <v>60052</v>
      </c>
      <c r="F40" s="3">
        <v>-136545</v>
      </c>
      <c r="G40" s="3">
        <v>839</v>
      </c>
      <c r="H40" s="3">
        <v>839</v>
      </c>
      <c r="I40" s="3">
        <v>108672</v>
      </c>
      <c r="J40" s="3">
        <v>4905936</v>
      </c>
      <c r="K40" s="3">
        <v>5790056</v>
      </c>
      <c r="L40" s="3">
        <f t="shared" si="1"/>
        <v>884120</v>
      </c>
      <c r="M40" s="3">
        <v>397927</v>
      </c>
      <c r="N40" s="3">
        <v>4168</v>
      </c>
      <c r="O40" s="3">
        <f t="shared" si="2"/>
        <v>393759</v>
      </c>
      <c r="P40" s="3">
        <f t="shared" si="3"/>
        <v>490361</v>
      </c>
    </row>
    <row r="41" spans="1:16" ht="12">
      <c r="A41" s="21"/>
      <c r="B41" s="21"/>
      <c r="L41" s="3"/>
      <c r="O41" s="3"/>
      <c r="P41" s="3"/>
    </row>
    <row r="42" spans="1:16" ht="12">
      <c r="A42" s="19">
        <v>313</v>
      </c>
      <c r="B42" s="17" t="s">
        <v>99</v>
      </c>
      <c r="C42" s="3">
        <f aca="true" t="shared" si="7" ref="C42:K42">SUM(C44:C46)</f>
        <v>17</v>
      </c>
      <c r="D42" s="3">
        <f t="shared" si="7"/>
        <v>1805696</v>
      </c>
      <c r="E42" s="3">
        <f t="shared" si="7"/>
        <v>240494</v>
      </c>
      <c r="F42" s="3">
        <f t="shared" si="7"/>
        <v>132825</v>
      </c>
      <c r="G42" s="3">
        <f t="shared" si="7"/>
        <v>4806</v>
      </c>
      <c r="H42" s="3">
        <f t="shared" si="7"/>
        <v>4806</v>
      </c>
      <c r="I42" s="3">
        <f t="shared" si="7"/>
        <v>518382</v>
      </c>
      <c r="J42" s="3">
        <f t="shared" si="7"/>
        <v>4638992</v>
      </c>
      <c r="K42" s="3">
        <f t="shared" si="7"/>
        <v>9826420</v>
      </c>
      <c r="L42" s="3">
        <f t="shared" si="1"/>
        <v>5187428</v>
      </c>
      <c r="M42" s="3">
        <f>SUM(M44:M46)</f>
        <v>1456964</v>
      </c>
      <c r="N42" s="3">
        <f>SUM(N44:N46)</f>
        <v>74313</v>
      </c>
      <c r="O42" s="3">
        <f t="shared" si="2"/>
        <v>1382651</v>
      </c>
      <c r="P42" s="3">
        <f t="shared" si="3"/>
        <v>3804777</v>
      </c>
    </row>
    <row r="43" spans="1:31" ht="12">
      <c r="A43" s="17" t="s">
        <v>100</v>
      </c>
      <c r="B43" s="17" t="s">
        <v>3</v>
      </c>
      <c r="L43" s="3"/>
      <c r="O43" s="3"/>
      <c r="P43" s="3"/>
      <c r="T43" s="2"/>
      <c r="U43" s="2"/>
      <c r="V43" s="2"/>
      <c r="W43" s="2"/>
      <c r="X43" s="2"/>
      <c r="Y43" s="2"/>
      <c r="Z43" s="2"/>
      <c r="AA43" s="2"/>
      <c r="AB43" s="2"/>
      <c r="AD43" s="2"/>
      <c r="AE43" s="2"/>
    </row>
    <row r="44" spans="1:16" ht="12">
      <c r="A44" s="19">
        <v>31320</v>
      </c>
      <c r="B44" s="21"/>
      <c r="L44" s="3"/>
      <c r="O44" s="3"/>
      <c r="P44" s="3"/>
    </row>
    <row r="45" spans="1:31" ht="12">
      <c r="A45" s="20" t="s">
        <v>101</v>
      </c>
      <c r="B45" s="17" t="s">
        <v>102</v>
      </c>
      <c r="C45" s="3">
        <v>6</v>
      </c>
      <c r="D45" s="3">
        <v>514085</v>
      </c>
      <c r="E45" s="3">
        <v>55033</v>
      </c>
      <c r="F45" s="3">
        <v>26856</v>
      </c>
      <c r="G45" s="3">
        <v>1059</v>
      </c>
      <c r="H45" s="3">
        <v>1059</v>
      </c>
      <c r="I45" s="3">
        <v>134703</v>
      </c>
      <c r="J45" s="3">
        <v>800742</v>
      </c>
      <c r="K45" s="3">
        <v>1761842</v>
      </c>
      <c r="L45" s="3">
        <f t="shared" si="1"/>
        <v>961100</v>
      </c>
      <c r="M45" s="3">
        <v>120737</v>
      </c>
      <c r="N45" s="3">
        <v>52977</v>
      </c>
      <c r="O45" s="3">
        <f t="shared" si="2"/>
        <v>67760</v>
      </c>
      <c r="P45" s="3">
        <f t="shared" si="3"/>
        <v>893340</v>
      </c>
      <c r="T45" s="2"/>
      <c r="U45" s="2"/>
      <c r="V45" s="2"/>
      <c r="W45" s="2"/>
      <c r="X45" s="2"/>
      <c r="Y45" s="2"/>
      <c r="Z45" s="2"/>
      <c r="AA45" s="2"/>
      <c r="AB45" s="2"/>
      <c r="AD45" s="2"/>
      <c r="AE45" s="2"/>
    </row>
    <row r="46" spans="1:31" ht="12">
      <c r="A46" s="19">
        <v>31349</v>
      </c>
      <c r="B46" s="17" t="s">
        <v>103</v>
      </c>
      <c r="C46" s="2">
        <v>11</v>
      </c>
      <c r="D46" s="2">
        <v>1291611</v>
      </c>
      <c r="E46" s="2">
        <v>185461</v>
      </c>
      <c r="F46" s="2">
        <v>105969</v>
      </c>
      <c r="G46" s="2">
        <v>3747</v>
      </c>
      <c r="H46" s="2">
        <v>3747</v>
      </c>
      <c r="I46" s="2">
        <v>383679</v>
      </c>
      <c r="J46" s="2">
        <v>3838250</v>
      </c>
      <c r="K46" s="2">
        <v>8064578</v>
      </c>
      <c r="L46" s="3">
        <f t="shared" si="1"/>
        <v>4226328</v>
      </c>
      <c r="M46" s="2">
        <v>1336227</v>
      </c>
      <c r="N46" s="2">
        <v>21336</v>
      </c>
      <c r="O46" s="3">
        <f t="shared" si="2"/>
        <v>1314891</v>
      </c>
      <c r="P46" s="3">
        <f t="shared" si="3"/>
        <v>2911437</v>
      </c>
      <c r="T46" s="3"/>
      <c r="U46" s="3"/>
      <c r="V46" s="3"/>
      <c r="W46" s="3"/>
      <c r="X46" s="3"/>
      <c r="Y46" s="3"/>
      <c r="Z46" s="3"/>
      <c r="AA46" s="3"/>
      <c r="AB46" s="3"/>
      <c r="AD46" s="3"/>
      <c r="AE46" s="3"/>
    </row>
    <row r="47" spans="1:31" ht="12">
      <c r="A47" s="18"/>
      <c r="B47" s="18"/>
      <c r="C47" s="2"/>
      <c r="D47" s="2"/>
      <c r="E47" s="2"/>
      <c r="F47" s="2"/>
      <c r="G47" s="2"/>
      <c r="H47" s="2"/>
      <c r="I47" s="2"/>
      <c r="J47" s="2"/>
      <c r="K47" s="2"/>
      <c r="L47" s="3"/>
      <c r="M47" s="2"/>
      <c r="N47" s="2"/>
      <c r="O47" s="3"/>
      <c r="P47" s="3"/>
      <c r="T47" s="2"/>
      <c r="U47" s="2"/>
      <c r="V47" s="2"/>
      <c r="W47" s="2"/>
      <c r="X47" s="2"/>
      <c r="Y47" s="2"/>
      <c r="Z47" s="2"/>
      <c r="AA47" s="2"/>
      <c r="AB47" s="2"/>
      <c r="AD47" s="2"/>
      <c r="AE47" s="2"/>
    </row>
    <row r="48" spans="1:16" ht="12">
      <c r="A48" s="19">
        <v>314</v>
      </c>
      <c r="B48" s="17" t="s">
        <v>104</v>
      </c>
      <c r="C48" s="3">
        <f aca="true" t="shared" si="8" ref="C48:K48">C50</f>
        <v>3</v>
      </c>
      <c r="D48" s="3">
        <f t="shared" si="8"/>
        <v>1198184</v>
      </c>
      <c r="E48" s="3">
        <f t="shared" si="8"/>
        <v>404209</v>
      </c>
      <c r="F48" s="3">
        <f t="shared" si="8"/>
        <v>17173</v>
      </c>
      <c r="G48" s="3">
        <f t="shared" si="8"/>
        <v>2373</v>
      </c>
      <c r="H48" s="3">
        <f t="shared" si="8"/>
        <v>2373</v>
      </c>
      <c r="I48" s="3">
        <f t="shared" si="8"/>
        <v>260962</v>
      </c>
      <c r="J48" s="3">
        <f t="shared" si="8"/>
        <v>4141494</v>
      </c>
      <c r="K48" s="3">
        <f t="shared" si="8"/>
        <v>14984553</v>
      </c>
      <c r="L48" s="3">
        <f t="shared" si="1"/>
        <v>10843059</v>
      </c>
      <c r="M48" s="3">
        <f>M50</f>
        <v>319532</v>
      </c>
      <c r="N48" s="3">
        <f>N50</f>
        <v>0</v>
      </c>
      <c r="O48" s="3">
        <f t="shared" si="2"/>
        <v>319532</v>
      </c>
      <c r="P48" s="3">
        <f t="shared" si="3"/>
        <v>10523527</v>
      </c>
    </row>
    <row r="49" spans="1:31" ht="12">
      <c r="A49" s="18"/>
      <c r="B49" s="18"/>
      <c r="C49" s="2"/>
      <c r="D49" s="2"/>
      <c r="E49" s="2"/>
      <c r="F49" s="2"/>
      <c r="G49" s="2"/>
      <c r="H49" s="2"/>
      <c r="I49" s="2"/>
      <c r="J49" s="2"/>
      <c r="K49" s="2"/>
      <c r="L49" s="3"/>
      <c r="M49" s="2"/>
      <c r="N49" s="2"/>
      <c r="O49" s="3"/>
      <c r="P49" s="3"/>
      <c r="T49" s="3"/>
      <c r="U49" s="3"/>
      <c r="V49" s="3"/>
      <c r="W49" s="3"/>
      <c r="X49" s="3"/>
      <c r="Y49" s="3"/>
      <c r="Z49" s="3"/>
      <c r="AA49" s="3"/>
      <c r="AB49" s="3"/>
      <c r="AD49" s="3"/>
      <c r="AE49" s="3"/>
    </row>
    <row r="50" spans="1:16" ht="12">
      <c r="A50" s="19">
        <v>31410</v>
      </c>
      <c r="B50" s="17" t="s">
        <v>105</v>
      </c>
      <c r="C50" s="2">
        <v>3</v>
      </c>
      <c r="D50" s="2">
        <v>1198184</v>
      </c>
      <c r="E50" s="2">
        <v>404209</v>
      </c>
      <c r="F50" s="2">
        <v>17173</v>
      </c>
      <c r="G50" s="2">
        <v>2373</v>
      </c>
      <c r="H50" s="2">
        <v>2373</v>
      </c>
      <c r="I50" s="2">
        <v>260962</v>
      </c>
      <c r="J50" s="2">
        <v>4141494</v>
      </c>
      <c r="K50" s="2">
        <v>14984553</v>
      </c>
      <c r="L50" s="3">
        <f t="shared" si="1"/>
        <v>10843059</v>
      </c>
      <c r="M50" s="2">
        <v>319532</v>
      </c>
      <c r="N50" s="2">
        <v>0</v>
      </c>
      <c r="O50" s="3">
        <f t="shared" si="2"/>
        <v>319532</v>
      </c>
      <c r="P50" s="3">
        <f t="shared" si="3"/>
        <v>10523527</v>
      </c>
    </row>
    <row r="51" spans="1:16" ht="12">
      <c r="A51" s="18"/>
      <c r="B51" s="18"/>
      <c r="C51" s="2"/>
      <c r="D51" s="2"/>
      <c r="E51" s="2"/>
      <c r="F51" s="2"/>
      <c r="G51" s="2"/>
      <c r="H51" s="2"/>
      <c r="I51" s="2"/>
      <c r="J51" s="2"/>
      <c r="K51" s="2"/>
      <c r="L51" s="3"/>
      <c r="M51" s="2"/>
      <c r="N51" s="2"/>
      <c r="O51" s="3"/>
      <c r="P51" s="3"/>
    </row>
    <row r="52" spans="1:16" ht="12">
      <c r="A52" s="19">
        <v>32</v>
      </c>
      <c r="B52" s="17" t="s">
        <v>106</v>
      </c>
      <c r="C52" s="3">
        <f aca="true" t="shared" si="9" ref="C52:K52">C54+C69+C74+C79+C83</f>
        <v>932</v>
      </c>
      <c r="D52" s="3">
        <f t="shared" si="9"/>
        <v>106219364</v>
      </c>
      <c r="E52" s="3">
        <f t="shared" si="9"/>
        <v>11177377</v>
      </c>
      <c r="F52" s="3">
        <f t="shared" si="9"/>
        <v>1699286</v>
      </c>
      <c r="G52" s="3">
        <f t="shared" si="9"/>
        <v>242054</v>
      </c>
      <c r="H52" s="3">
        <f t="shared" si="9"/>
        <v>241696</v>
      </c>
      <c r="I52" s="3">
        <f t="shared" si="9"/>
        <v>14492679</v>
      </c>
      <c r="J52" s="3">
        <f t="shared" si="9"/>
        <v>187932080</v>
      </c>
      <c r="K52" s="3">
        <f t="shared" si="9"/>
        <v>251565275</v>
      </c>
      <c r="L52" s="3">
        <f t="shared" si="1"/>
        <v>63633195</v>
      </c>
      <c r="M52" s="3">
        <f>M54+M69+M74+M79+M83</f>
        <v>12083035</v>
      </c>
      <c r="N52" s="3">
        <f>N54+N69+N74+N79+N83</f>
        <v>1513288</v>
      </c>
      <c r="O52" s="3">
        <f t="shared" si="2"/>
        <v>10569747</v>
      </c>
      <c r="P52" s="3">
        <f t="shared" si="3"/>
        <v>53063448</v>
      </c>
    </row>
    <row r="53" spans="1:16" ht="12">
      <c r="A53" s="18"/>
      <c r="B53" s="18"/>
      <c r="C53" s="2"/>
      <c r="D53" s="5" t="s">
        <v>3</v>
      </c>
      <c r="E53" s="2"/>
      <c r="F53" s="2"/>
      <c r="G53" s="2"/>
      <c r="H53" s="2"/>
      <c r="I53" s="2"/>
      <c r="J53" s="2"/>
      <c r="K53" s="2"/>
      <c r="L53" s="3"/>
      <c r="M53" s="2"/>
      <c r="N53" s="2"/>
      <c r="O53" s="3"/>
      <c r="P53" s="3"/>
    </row>
    <row r="54" spans="1:16" ht="12">
      <c r="A54" s="17" t="s">
        <v>107</v>
      </c>
      <c r="B54" s="17" t="s">
        <v>108</v>
      </c>
      <c r="C54" s="3">
        <f aca="true" t="shared" si="10" ref="C54:K54">SUM(C56:C67)</f>
        <v>601</v>
      </c>
      <c r="D54" s="3">
        <f t="shared" si="10"/>
        <v>98758236</v>
      </c>
      <c r="E54" s="3">
        <f t="shared" si="10"/>
        <v>10219915</v>
      </c>
      <c r="F54" s="3">
        <f t="shared" si="10"/>
        <v>1449891</v>
      </c>
      <c r="G54" s="3">
        <f t="shared" si="10"/>
        <v>201939</v>
      </c>
      <c r="H54" s="3">
        <f t="shared" si="10"/>
        <v>201735</v>
      </c>
      <c r="I54" s="3">
        <f t="shared" si="10"/>
        <v>11963903</v>
      </c>
      <c r="J54" s="3">
        <f t="shared" si="10"/>
        <v>141887312</v>
      </c>
      <c r="K54" s="3">
        <f t="shared" si="10"/>
        <v>196389652</v>
      </c>
      <c r="L54" s="3">
        <f t="shared" si="1"/>
        <v>54502340</v>
      </c>
      <c r="M54" s="3">
        <f>SUM(M56:M67)</f>
        <v>9682191</v>
      </c>
      <c r="N54" s="3">
        <f>SUM(N56:N67)</f>
        <v>1212224</v>
      </c>
      <c r="O54" s="3">
        <f t="shared" si="2"/>
        <v>8469967</v>
      </c>
      <c r="P54" s="3">
        <f t="shared" si="3"/>
        <v>46032373</v>
      </c>
    </row>
    <row r="55" spans="1:31" ht="12">
      <c r="A55" s="18"/>
      <c r="B55" s="18"/>
      <c r="C55" s="2"/>
      <c r="D55" s="2"/>
      <c r="E55" s="2"/>
      <c r="F55" s="2"/>
      <c r="G55" s="2"/>
      <c r="H55" s="2"/>
      <c r="I55" s="2"/>
      <c r="J55" s="2"/>
      <c r="K55" s="2"/>
      <c r="L55" s="3"/>
      <c r="M55" s="2"/>
      <c r="N55" s="2"/>
      <c r="O55" s="3"/>
      <c r="P55" s="3"/>
      <c r="T55" s="2"/>
      <c r="U55" s="2"/>
      <c r="V55" s="2"/>
      <c r="W55" s="2"/>
      <c r="X55" s="2"/>
      <c r="Y55" s="2"/>
      <c r="Z55" s="2"/>
      <c r="AA55" s="2"/>
      <c r="AB55" s="2"/>
      <c r="AD55" s="2"/>
      <c r="AE55" s="2"/>
    </row>
    <row r="56" spans="1:31" ht="12">
      <c r="A56" s="19">
        <v>32011</v>
      </c>
      <c r="B56" s="17" t="s">
        <v>109</v>
      </c>
      <c r="C56" s="2">
        <v>152</v>
      </c>
      <c r="D56" s="2">
        <v>63027611</v>
      </c>
      <c r="E56" s="2">
        <v>5318708</v>
      </c>
      <c r="F56" s="2">
        <v>38497</v>
      </c>
      <c r="G56" s="2">
        <v>112226</v>
      </c>
      <c r="H56" s="2">
        <v>112200</v>
      </c>
      <c r="I56" s="2">
        <v>6153657</v>
      </c>
      <c r="J56" s="2">
        <v>76201955</v>
      </c>
      <c r="K56" s="2">
        <v>109348957</v>
      </c>
      <c r="L56" s="3">
        <f t="shared" si="1"/>
        <v>33147002</v>
      </c>
      <c r="M56" s="2">
        <v>4839071</v>
      </c>
      <c r="N56" s="2">
        <v>485339</v>
      </c>
      <c r="O56" s="3">
        <f t="shared" si="2"/>
        <v>4353732</v>
      </c>
      <c r="P56" s="3">
        <f t="shared" si="3"/>
        <v>28793270</v>
      </c>
      <c r="T56" s="3"/>
      <c r="U56" s="3"/>
      <c r="V56" s="3"/>
      <c r="W56" s="3"/>
      <c r="X56" s="3"/>
      <c r="Y56" s="3"/>
      <c r="Z56" s="3"/>
      <c r="AA56" s="3"/>
      <c r="AB56" s="3"/>
      <c r="AD56" s="3"/>
      <c r="AE56" s="3"/>
    </row>
    <row r="57" spans="1:31" ht="12">
      <c r="A57" s="19">
        <v>32012</v>
      </c>
      <c r="B57" s="17" t="s">
        <v>110</v>
      </c>
      <c r="C57" s="2">
        <v>45</v>
      </c>
      <c r="D57" s="2">
        <v>14152526</v>
      </c>
      <c r="E57" s="2">
        <v>2206257</v>
      </c>
      <c r="F57" s="2">
        <v>-12606</v>
      </c>
      <c r="G57" s="2">
        <v>27689</v>
      </c>
      <c r="H57" s="2">
        <v>27663</v>
      </c>
      <c r="I57" s="2">
        <v>1441438</v>
      </c>
      <c r="J57" s="2">
        <v>22163383</v>
      </c>
      <c r="K57" s="2">
        <v>26937736</v>
      </c>
      <c r="L57" s="3">
        <f t="shared" si="1"/>
        <v>4774353</v>
      </c>
      <c r="M57" s="2">
        <v>1689873</v>
      </c>
      <c r="N57" s="2">
        <v>319127</v>
      </c>
      <c r="O57" s="3">
        <f t="shared" si="2"/>
        <v>1370746</v>
      </c>
      <c r="P57" s="3">
        <f t="shared" si="3"/>
        <v>3403607</v>
      </c>
      <c r="T57" s="2"/>
      <c r="U57" s="2"/>
      <c r="V57" s="2"/>
      <c r="W57" s="2"/>
      <c r="X57" s="2"/>
      <c r="Y57" s="2"/>
      <c r="Z57" s="2"/>
      <c r="AA57" s="2"/>
      <c r="AB57" s="2"/>
      <c r="AD57" s="2"/>
      <c r="AE57" s="2"/>
    </row>
    <row r="58" spans="1:31" ht="12">
      <c r="A58" s="19">
        <v>32020</v>
      </c>
      <c r="B58" s="17" t="s">
        <v>111</v>
      </c>
      <c r="C58" s="2">
        <v>34</v>
      </c>
      <c r="D58" s="2">
        <v>294237</v>
      </c>
      <c r="E58" s="2">
        <v>693</v>
      </c>
      <c r="F58" s="2">
        <v>44609</v>
      </c>
      <c r="G58" s="2">
        <v>3138</v>
      </c>
      <c r="H58" s="2">
        <v>3110</v>
      </c>
      <c r="I58" s="2">
        <v>226113</v>
      </c>
      <c r="J58" s="2">
        <v>2252311</v>
      </c>
      <c r="K58" s="2">
        <v>2913419</v>
      </c>
      <c r="L58" s="3">
        <f t="shared" si="1"/>
        <v>661108</v>
      </c>
      <c r="M58" s="2">
        <v>102868</v>
      </c>
      <c r="N58" s="2">
        <v>6763</v>
      </c>
      <c r="O58" s="3">
        <f t="shared" si="2"/>
        <v>96105</v>
      </c>
      <c r="P58" s="3">
        <f t="shared" si="3"/>
        <v>565003</v>
      </c>
      <c r="T58" s="3"/>
      <c r="U58" s="3"/>
      <c r="V58" s="3"/>
      <c r="W58" s="3"/>
      <c r="X58" s="3"/>
      <c r="Y58" s="3"/>
      <c r="Z58" s="3"/>
      <c r="AA58" s="3"/>
      <c r="AB58" s="3"/>
      <c r="AD58" s="3"/>
      <c r="AE58" s="3"/>
    </row>
    <row r="59" spans="1:31" ht="12">
      <c r="A59" s="19">
        <v>32030</v>
      </c>
      <c r="B59" s="17" t="s">
        <v>112</v>
      </c>
      <c r="C59" s="2">
        <v>6</v>
      </c>
      <c r="D59" s="2">
        <v>769800</v>
      </c>
      <c r="E59" s="2">
        <v>26092</v>
      </c>
      <c r="F59" s="2">
        <v>80398</v>
      </c>
      <c r="G59" s="2">
        <v>8526</v>
      </c>
      <c r="H59" s="2">
        <v>8526</v>
      </c>
      <c r="I59" s="2">
        <v>347290</v>
      </c>
      <c r="J59" s="2">
        <v>1271865</v>
      </c>
      <c r="K59" s="2">
        <v>1712074</v>
      </c>
      <c r="L59" s="3">
        <f t="shared" si="1"/>
        <v>440209</v>
      </c>
      <c r="M59" s="2">
        <v>59656</v>
      </c>
      <c r="N59" s="2">
        <v>5669</v>
      </c>
      <c r="O59" s="3">
        <f t="shared" si="2"/>
        <v>53987</v>
      </c>
      <c r="P59" s="3">
        <f t="shared" si="3"/>
        <v>386222</v>
      </c>
      <c r="T59" s="2"/>
      <c r="V59" s="2"/>
      <c r="W59" s="2"/>
      <c r="X59" s="2"/>
      <c r="Y59" s="2"/>
      <c r="Z59" s="2"/>
      <c r="AA59" s="2"/>
      <c r="AB59" s="2"/>
      <c r="AD59" s="2"/>
      <c r="AE59" s="2"/>
    </row>
    <row r="60" spans="1:16" ht="12">
      <c r="A60" s="19">
        <v>32040</v>
      </c>
      <c r="B60" s="17" t="s">
        <v>113</v>
      </c>
      <c r="C60" s="2">
        <v>32</v>
      </c>
      <c r="D60" s="2">
        <v>9181094</v>
      </c>
      <c r="E60" s="2">
        <v>139021</v>
      </c>
      <c r="F60" s="2">
        <v>190724</v>
      </c>
      <c r="G60" s="2">
        <v>16922</v>
      </c>
      <c r="H60" s="2">
        <v>16908</v>
      </c>
      <c r="I60" s="2">
        <v>863557</v>
      </c>
      <c r="J60" s="2">
        <v>13544116</v>
      </c>
      <c r="K60" s="2">
        <v>19790166</v>
      </c>
      <c r="L60" s="3">
        <f t="shared" si="1"/>
        <v>6246050</v>
      </c>
      <c r="M60" s="2">
        <v>302302</v>
      </c>
      <c r="N60" s="2">
        <v>256475</v>
      </c>
      <c r="O60" s="3">
        <f t="shared" si="2"/>
        <v>45827</v>
      </c>
      <c r="P60" s="3">
        <f t="shared" si="3"/>
        <v>6200223</v>
      </c>
    </row>
    <row r="61" spans="1:31" ht="12">
      <c r="A61" s="19">
        <v>32050</v>
      </c>
      <c r="B61" s="17" t="s">
        <v>114</v>
      </c>
      <c r="C61" s="2">
        <v>7</v>
      </c>
      <c r="D61" s="2">
        <v>31729</v>
      </c>
      <c r="E61" s="2">
        <v>696</v>
      </c>
      <c r="F61" s="2">
        <v>9671</v>
      </c>
      <c r="G61" s="2">
        <v>177</v>
      </c>
      <c r="H61" s="2">
        <v>177</v>
      </c>
      <c r="I61" s="2">
        <v>9636</v>
      </c>
      <c r="J61" s="2">
        <v>131559</v>
      </c>
      <c r="K61" s="2">
        <v>418991</v>
      </c>
      <c r="L61" s="3">
        <f t="shared" si="1"/>
        <v>287432</v>
      </c>
      <c r="M61" s="2">
        <v>2652</v>
      </c>
      <c r="N61" s="2">
        <v>4981</v>
      </c>
      <c r="O61" s="3">
        <f t="shared" si="2"/>
        <v>-2329</v>
      </c>
      <c r="P61" s="3">
        <f t="shared" si="3"/>
        <v>289761</v>
      </c>
      <c r="T61" s="3"/>
      <c r="U61" s="3"/>
      <c r="V61" s="3"/>
      <c r="W61" s="3"/>
      <c r="X61" s="3"/>
      <c r="Y61" s="3"/>
      <c r="Z61" s="3"/>
      <c r="AA61" s="3"/>
      <c r="AB61" s="3"/>
      <c r="AD61" s="3"/>
      <c r="AE61" s="3"/>
    </row>
    <row r="62" spans="1:31" ht="12">
      <c r="A62" s="19">
        <v>32070</v>
      </c>
      <c r="B62" s="17" t="s">
        <v>115</v>
      </c>
      <c r="C62" s="2">
        <v>205</v>
      </c>
      <c r="D62" s="2">
        <v>4660725</v>
      </c>
      <c r="E62" s="2">
        <v>1154760</v>
      </c>
      <c r="F62" s="2">
        <v>763691</v>
      </c>
      <c r="G62" s="2">
        <v>12753</v>
      </c>
      <c r="H62" s="2">
        <v>12683</v>
      </c>
      <c r="I62" s="2">
        <v>1000861</v>
      </c>
      <c r="J62" s="2">
        <v>15584861</v>
      </c>
      <c r="K62" s="2">
        <v>19583798</v>
      </c>
      <c r="L62" s="3">
        <f t="shared" si="1"/>
        <v>3998937</v>
      </c>
      <c r="M62" s="2">
        <v>1329965</v>
      </c>
      <c r="N62" s="2">
        <v>7793</v>
      </c>
      <c r="O62" s="3">
        <f t="shared" si="2"/>
        <v>1322172</v>
      </c>
      <c r="P62" s="3">
        <f t="shared" si="3"/>
        <v>2676765</v>
      </c>
      <c r="T62" s="2"/>
      <c r="U62" s="2"/>
      <c r="V62" s="2"/>
      <c r="W62" s="2"/>
      <c r="X62" s="2"/>
      <c r="Y62" s="2"/>
      <c r="Z62" s="2"/>
      <c r="AA62" s="2"/>
      <c r="AB62" s="2"/>
      <c r="AD62" s="2"/>
      <c r="AE62" s="2"/>
    </row>
    <row r="63" spans="1:31" ht="12">
      <c r="A63" s="19">
        <v>32120</v>
      </c>
      <c r="B63" s="17" t="s">
        <v>116</v>
      </c>
      <c r="C63" s="2">
        <v>21</v>
      </c>
      <c r="D63" s="2">
        <v>824721</v>
      </c>
      <c r="E63" s="2">
        <v>90235</v>
      </c>
      <c r="F63" s="2">
        <v>106047</v>
      </c>
      <c r="G63" s="2">
        <v>1890</v>
      </c>
      <c r="H63" s="2">
        <v>1878</v>
      </c>
      <c r="I63" s="2">
        <v>146598</v>
      </c>
      <c r="J63" s="2">
        <v>1697086</v>
      </c>
      <c r="K63" s="2">
        <v>2146169</v>
      </c>
      <c r="L63" s="3">
        <f t="shared" si="1"/>
        <v>449083</v>
      </c>
      <c r="M63" s="2">
        <v>110778</v>
      </c>
      <c r="N63" s="2">
        <v>2948</v>
      </c>
      <c r="O63" s="3">
        <f t="shared" si="2"/>
        <v>107830</v>
      </c>
      <c r="P63" s="3">
        <f t="shared" si="3"/>
        <v>341253</v>
      </c>
      <c r="T63" s="2"/>
      <c r="U63" s="2"/>
      <c r="V63" s="2"/>
      <c r="W63" s="2"/>
      <c r="X63" s="2"/>
      <c r="Y63" s="2"/>
      <c r="Z63" s="2"/>
      <c r="AA63" s="2"/>
      <c r="AB63" s="2"/>
      <c r="AD63" s="2"/>
      <c r="AE63" s="2"/>
    </row>
    <row r="64" spans="1:31" ht="12">
      <c r="A64" s="19">
        <v>32130</v>
      </c>
      <c r="B64" s="17" t="s">
        <v>117</v>
      </c>
      <c r="C64" s="2">
        <v>79</v>
      </c>
      <c r="D64" s="2">
        <v>5137254</v>
      </c>
      <c r="E64" s="2">
        <v>1271350</v>
      </c>
      <c r="F64" s="2">
        <v>210344</v>
      </c>
      <c r="G64" s="2">
        <v>16070</v>
      </c>
      <c r="H64" s="2">
        <v>16046</v>
      </c>
      <c r="I64" s="2">
        <v>1427078</v>
      </c>
      <c r="J64" s="2">
        <v>8146896</v>
      </c>
      <c r="K64" s="2">
        <v>11955313</v>
      </c>
      <c r="L64" s="3">
        <f t="shared" si="1"/>
        <v>3808417</v>
      </c>
      <c r="M64" s="2">
        <v>1184488</v>
      </c>
      <c r="N64" s="2">
        <v>111680</v>
      </c>
      <c r="O64" s="3">
        <f t="shared" si="2"/>
        <v>1072808</v>
      </c>
      <c r="P64" s="3">
        <f t="shared" si="3"/>
        <v>2735609</v>
      </c>
      <c r="T64" s="2"/>
      <c r="U64" s="2"/>
      <c r="V64" s="2"/>
      <c r="W64" s="2"/>
      <c r="X64" s="2"/>
      <c r="Y64" s="2"/>
      <c r="Z64" s="2"/>
      <c r="AA64" s="2"/>
      <c r="AB64" s="2"/>
      <c r="AD64" s="2"/>
      <c r="AE64" s="2"/>
    </row>
    <row r="65" spans="1:31" ht="12">
      <c r="A65" s="19">
        <v>32142</v>
      </c>
      <c r="B65" s="17" t="s">
        <v>118</v>
      </c>
      <c r="C65" s="2">
        <v>5</v>
      </c>
      <c r="D65" s="2">
        <v>402573</v>
      </c>
      <c r="E65" s="2">
        <v>3644</v>
      </c>
      <c r="F65" s="2">
        <v>34347</v>
      </c>
      <c r="G65" s="2">
        <v>1807</v>
      </c>
      <c r="H65" s="2">
        <v>1803</v>
      </c>
      <c r="I65" s="2">
        <v>322954</v>
      </c>
      <c r="J65" s="2">
        <v>513601</v>
      </c>
      <c r="K65" s="2">
        <v>1124477</v>
      </c>
      <c r="L65" s="3">
        <f t="shared" si="1"/>
        <v>610876</v>
      </c>
      <c r="M65" s="2">
        <v>54386</v>
      </c>
      <c r="N65" s="2">
        <v>11059</v>
      </c>
      <c r="O65" s="3">
        <f t="shared" si="2"/>
        <v>43327</v>
      </c>
      <c r="P65" s="3">
        <f t="shared" si="3"/>
        <v>567549</v>
      </c>
      <c r="T65" s="2"/>
      <c r="U65" s="2"/>
      <c r="V65" s="2"/>
      <c r="W65" s="2"/>
      <c r="X65" s="2"/>
      <c r="Y65" s="2"/>
      <c r="Z65" s="2"/>
      <c r="AA65" s="2"/>
      <c r="AB65" s="2"/>
      <c r="AD65" s="2"/>
      <c r="AE65" s="2"/>
    </row>
    <row r="66" spans="1:31" ht="12">
      <c r="A66" s="19">
        <v>32190</v>
      </c>
      <c r="B66" s="17" t="s">
        <v>119</v>
      </c>
      <c r="C66" s="2">
        <v>10</v>
      </c>
      <c r="D66" s="2">
        <v>237881</v>
      </c>
      <c r="E66" s="2">
        <v>4737</v>
      </c>
      <c r="F66" s="2">
        <v>-26281</v>
      </c>
      <c r="G66" s="2">
        <v>283</v>
      </c>
      <c r="H66" s="2">
        <v>283</v>
      </c>
      <c r="I66" s="2">
        <v>10931</v>
      </c>
      <c r="J66" s="2">
        <v>283829</v>
      </c>
      <c r="K66" s="2">
        <v>334292</v>
      </c>
      <c r="L66" s="3">
        <f t="shared" si="1"/>
        <v>50463</v>
      </c>
      <c r="M66" s="2">
        <v>4349</v>
      </c>
      <c r="N66" s="2">
        <v>90</v>
      </c>
      <c r="O66" s="3">
        <f t="shared" si="2"/>
        <v>4259</v>
      </c>
      <c r="P66" s="3">
        <f t="shared" si="3"/>
        <v>46204</v>
      </c>
      <c r="T66" s="2"/>
      <c r="U66" s="2"/>
      <c r="V66" s="2"/>
      <c r="W66" s="2"/>
      <c r="X66" s="2"/>
      <c r="Y66" s="2"/>
      <c r="Z66" s="2"/>
      <c r="AA66" s="2"/>
      <c r="AB66" s="2"/>
      <c r="AD66" s="2"/>
      <c r="AE66" s="2"/>
    </row>
    <row r="67" spans="1:31" ht="12">
      <c r="A67" s="20" t="s">
        <v>97</v>
      </c>
      <c r="B67" s="17" t="s">
        <v>98</v>
      </c>
      <c r="C67" s="3">
        <v>5</v>
      </c>
      <c r="D67" s="3">
        <v>38085</v>
      </c>
      <c r="E67" s="3">
        <v>3722</v>
      </c>
      <c r="F67" s="3">
        <v>10450</v>
      </c>
      <c r="G67" s="3">
        <v>458</v>
      </c>
      <c r="H67" s="3">
        <v>458</v>
      </c>
      <c r="I67" s="3">
        <v>13790</v>
      </c>
      <c r="J67" s="3">
        <v>95850</v>
      </c>
      <c r="K67" s="3">
        <v>124260</v>
      </c>
      <c r="L67" s="3">
        <f t="shared" si="1"/>
        <v>28410</v>
      </c>
      <c r="M67" s="3">
        <v>1803</v>
      </c>
      <c r="N67" s="3">
        <v>300</v>
      </c>
      <c r="O67" s="3">
        <f t="shared" si="2"/>
        <v>1503</v>
      </c>
      <c r="P67" s="3">
        <f t="shared" si="3"/>
        <v>26907</v>
      </c>
      <c r="T67" s="2"/>
      <c r="U67" s="2"/>
      <c r="V67" s="2"/>
      <c r="W67" s="2"/>
      <c r="X67" s="2"/>
      <c r="Y67" s="2"/>
      <c r="Z67" s="2"/>
      <c r="AA67" s="2"/>
      <c r="AB67" s="2"/>
      <c r="AD67" s="2"/>
      <c r="AE67" s="2"/>
    </row>
    <row r="68" spans="1:31" ht="12">
      <c r="A68" s="21"/>
      <c r="B68" s="21"/>
      <c r="C68" s="3"/>
      <c r="D68" s="3"/>
      <c r="E68" s="3"/>
      <c r="F68" s="3"/>
      <c r="G68" s="3"/>
      <c r="H68" s="3"/>
      <c r="I68" s="3"/>
      <c r="J68" s="3"/>
      <c r="K68" s="2"/>
      <c r="L68" s="3"/>
      <c r="M68" s="3"/>
      <c r="N68" s="3"/>
      <c r="O68" s="3"/>
      <c r="P68" s="3"/>
      <c r="T68" s="2"/>
      <c r="U68" s="2"/>
      <c r="V68" s="2"/>
      <c r="W68" s="2"/>
      <c r="X68" s="2"/>
      <c r="Y68" s="2"/>
      <c r="Z68" s="2"/>
      <c r="AA68" s="2"/>
      <c r="AB68" s="2"/>
      <c r="AD68" s="2"/>
      <c r="AE68" s="2"/>
    </row>
    <row r="69" spans="1:31" ht="12">
      <c r="A69" s="19">
        <v>322</v>
      </c>
      <c r="B69" s="17" t="s">
        <v>120</v>
      </c>
      <c r="C69" s="3">
        <f aca="true" t="shared" si="11" ref="C69:K69">C71+C72</f>
        <v>53</v>
      </c>
      <c r="D69" s="3">
        <f t="shared" si="11"/>
        <v>5242122</v>
      </c>
      <c r="E69" s="3">
        <f t="shared" si="11"/>
        <v>875122</v>
      </c>
      <c r="F69" s="3">
        <f t="shared" si="11"/>
        <v>-236879</v>
      </c>
      <c r="G69" s="3">
        <f t="shared" si="11"/>
        <v>23408</v>
      </c>
      <c r="H69" s="3">
        <f t="shared" si="11"/>
        <v>23392</v>
      </c>
      <c r="I69" s="3">
        <f t="shared" si="11"/>
        <v>1332764</v>
      </c>
      <c r="J69" s="3">
        <f t="shared" si="11"/>
        <v>9843300</v>
      </c>
      <c r="K69" s="3">
        <f t="shared" si="11"/>
        <v>13631807</v>
      </c>
      <c r="L69" s="3">
        <f t="shared" si="1"/>
        <v>3788507</v>
      </c>
      <c r="M69" s="3">
        <f>M71+M72</f>
        <v>1409890</v>
      </c>
      <c r="N69" s="3">
        <f>N71+N72</f>
        <v>260332</v>
      </c>
      <c r="O69" s="3">
        <f t="shared" si="2"/>
        <v>1149558</v>
      </c>
      <c r="P69" s="3">
        <f t="shared" si="3"/>
        <v>2638949</v>
      </c>
      <c r="T69" s="2"/>
      <c r="U69" s="2"/>
      <c r="V69" s="2"/>
      <c r="W69" s="2"/>
      <c r="X69" s="2"/>
      <c r="Y69" s="2"/>
      <c r="Z69" s="2"/>
      <c r="AA69" s="2"/>
      <c r="AB69" s="2"/>
      <c r="AD69" s="2"/>
      <c r="AE69" s="2"/>
    </row>
    <row r="70" spans="1:16" ht="12">
      <c r="A70" s="21"/>
      <c r="B70" s="21"/>
      <c r="K70" s="2"/>
      <c r="L70" s="3"/>
      <c r="O70" s="3"/>
      <c r="P70" s="3"/>
    </row>
    <row r="71" spans="1:16" ht="12">
      <c r="A71" s="19">
        <v>32210</v>
      </c>
      <c r="B71" s="17" t="s">
        <v>121</v>
      </c>
      <c r="C71" s="2">
        <v>50</v>
      </c>
      <c r="D71" s="2">
        <v>5128273</v>
      </c>
      <c r="E71" s="2">
        <v>870839</v>
      </c>
      <c r="F71" s="2">
        <v>-158702</v>
      </c>
      <c r="G71" s="2">
        <v>23217</v>
      </c>
      <c r="H71" s="2">
        <v>23201</v>
      </c>
      <c r="I71" s="2">
        <v>1301288</v>
      </c>
      <c r="J71" s="2">
        <v>9480949</v>
      </c>
      <c r="K71" s="2">
        <v>13122495</v>
      </c>
      <c r="L71" s="3">
        <f t="shared" si="1"/>
        <v>3641546</v>
      </c>
      <c r="M71" s="2">
        <v>1338205</v>
      </c>
      <c r="N71" s="2">
        <v>260332</v>
      </c>
      <c r="O71" s="3">
        <f t="shared" si="2"/>
        <v>1077873</v>
      </c>
      <c r="P71" s="3">
        <f t="shared" si="3"/>
        <v>2563673</v>
      </c>
    </row>
    <row r="72" spans="1:16" ht="12">
      <c r="A72" s="19">
        <v>32290</v>
      </c>
      <c r="B72" s="17" t="s">
        <v>122</v>
      </c>
      <c r="C72" s="2">
        <v>3</v>
      </c>
      <c r="D72" s="2">
        <v>113849</v>
      </c>
      <c r="E72" s="2">
        <v>4283</v>
      </c>
      <c r="F72" s="2">
        <v>-78177</v>
      </c>
      <c r="G72" s="2">
        <v>191</v>
      </c>
      <c r="H72" s="2">
        <v>191</v>
      </c>
      <c r="I72" s="2">
        <v>31476</v>
      </c>
      <c r="J72" s="2">
        <v>362351</v>
      </c>
      <c r="K72" s="2">
        <v>509312</v>
      </c>
      <c r="L72" s="3">
        <f t="shared" si="1"/>
        <v>146961</v>
      </c>
      <c r="M72" s="2">
        <v>71685</v>
      </c>
      <c r="N72" s="2">
        <v>0</v>
      </c>
      <c r="O72" s="3">
        <f t="shared" si="2"/>
        <v>71685</v>
      </c>
      <c r="P72" s="3">
        <f t="shared" si="3"/>
        <v>75276</v>
      </c>
    </row>
    <row r="73" spans="1:16" ht="12">
      <c r="A73" s="18"/>
      <c r="B73" s="18"/>
      <c r="C73" s="2"/>
      <c r="D73" s="2"/>
      <c r="E73" s="2"/>
      <c r="F73" s="2"/>
      <c r="G73" s="2"/>
      <c r="H73" s="2"/>
      <c r="I73" s="2"/>
      <c r="J73" s="2"/>
      <c r="K73" s="2"/>
      <c r="L73" s="3"/>
      <c r="M73" s="2"/>
      <c r="N73" s="2"/>
      <c r="O73" s="3"/>
      <c r="P73" s="3"/>
    </row>
    <row r="74" spans="1:31" ht="12">
      <c r="A74" s="19">
        <v>323</v>
      </c>
      <c r="B74" s="17" t="s">
        <v>123</v>
      </c>
      <c r="C74" s="3">
        <f aca="true" t="shared" si="12" ref="C74:K74">C76+C77</f>
        <v>48</v>
      </c>
      <c r="D74" s="3">
        <f t="shared" si="12"/>
        <v>741159</v>
      </c>
      <c r="E74" s="3">
        <f t="shared" si="12"/>
        <v>55146</v>
      </c>
      <c r="F74" s="3">
        <f t="shared" si="12"/>
        <v>708091</v>
      </c>
      <c r="G74" s="3">
        <f t="shared" si="12"/>
        <v>2950</v>
      </c>
      <c r="H74" s="3">
        <f t="shared" si="12"/>
        <v>2940</v>
      </c>
      <c r="I74" s="3">
        <f t="shared" si="12"/>
        <v>239333</v>
      </c>
      <c r="J74" s="3">
        <f t="shared" si="12"/>
        <v>6144774</v>
      </c>
      <c r="K74" s="3">
        <f t="shared" si="12"/>
        <v>7943431</v>
      </c>
      <c r="L74" s="3">
        <f t="shared" si="1"/>
        <v>1798657</v>
      </c>
      <c r="M74" s="3">
        <f>M76+M77</f>
        <v>459640</v>
      </c>
      <c r="N74" s="3">
        <f>N76+N77</f>
        <v>27958</v>
      </c>
      <c r="O74" s="3">
        <f t="shared" si="2"/>
        <v>431682</v>
      </c>
      <c r="P74" s="3">
        <f t="shared" si="3"/>
        <v>1366975</v>
      </c>
      <c r="T74" s="2"/>
      <c r="U74" s="2"/>
      <c r="V74" s="2"/>
      <c r="W74" s="2"/>
      <c r="X74" s="2"/>
      <c r="Y74" s="2"/>
      <c r="Z74" s="2"/>
      <c r="AA74" s="2"/>
      <c r="AB74" s="2"/>
      <c r="AD74" s="2"/>
      <c r="AE74" s="2"/>
    </row>
    <row r="75" spans="1:31" ht="12">
      <c r="A75" s="18"/>
      <c r="B75" s="18"/>
      <c r="C75" s="2"/>
      <c r="D75" s="2"/>
      <c r="E75" s="2"/>
      <c r="F75" s="2"/>
      <c r="G75" s="2"/>
      <c r="H75" s="2"/>
      <c r="I75" s="2"/>
      <c r="J75" s="2"/>
      <c r="K75" s="2"/>
      <c r="L75" s="3"/>
      <c r="M75" s="2"/>
      <c r="N75" s="2"/>
      <c r="O75" s="3"/>
      <c r="P75" s="3"/>
      <c r="T75" s="2"/>
      <c r="U75" s="2"/>
      <c r="V75" s="2"/>
      <c r="W75" s="2"/>
      <c r="X75" s="2"/>
      <c r="Y75" s="2"/>
      <c r="Z75" s="2"/>
      <c r="AA75" s="2"/>
      <c r="AB75" s="2"/>
      <c r="AD75" s="2"/>
      <c r="AE75" s="2"/>
    </row>
    <row r="76" spans="1:16" ht="12">
      <c r="A76" s="19">
        <v>32310</v>
      </c>
      <c r="B76" s="17" t="s">
        <v>124</v>
      </c>
      <c r="C76" s="2">
        <v>41</v>
      </c>
      <c r="D76" s="2">
        <v>674392</v>
      </c>
      <c r="E76" s="2">
        <v>49935</v>
      </c>
      <c r="F76" s="2">
        <v>695804</v>
      </c>
      <c r="G76" s="2">
        <v>2643</v>
      </c>
      <c r="H76" s="2">
        <v>2633</v>
      </c>
      <c r="I76" s="2">
        <v>217771</v>
      </c>
      <c r="J76" s="2">
        <v>5839628</v>
      </c>
      <c r="K76" s="2">
        <v>7542028</v>
      </c>
      <c r="L76" s="3">
        <f t="shared" si="1"/>
        <v>1702400</v>
      </c>
      <c r="M76" s="2">
        <v>427071</v>
      </c>
      <c r="N76" s="2">
        <v>27911</v>
      </c>
      <c r="O76" s="3">
        <f t="shared" si="2"/>
        <v>399160</v>
      </c>
      <c r="P76" s="3">
        <f t="shared" si="3"/>
        <v>1303240</v>
      </c>
    </row>
    <row r="77" spans="1:16" ht="12">
      <c r="A77" s="19">
        <v>32330</v>
      </c>
      <c r="B77" s="17" t="s">
        <v>125</v>
      </c>
      <c r="C77" s="3">
        <v>7</v>
      </c>
      <c r="D77" s="3">
        <v>66767</v>
      </c>
      <c r="E77" s="3">
        <v>5211</v>
      </c>
      <c r="F77" s="3">
        <v>12287</v>
      </c>
      <c r="G77" s="3">
        <v>307</v>
      </c>
      <c r="H77" s="3">
        <v>307</v>
      </c>
      <c r="I77" s="3">
        <v>21562</v>
      </c>
      <c r="J77" s="3">
        <v>305146</v>
      </c>
      <c r="K77" s="3">
        <v>401403</v>
      </c>
      <c r="L77" s="3">
        <f t="shared" si="1"/>
        <v>96257</v>
      </c>
      <c r="M77" s="3">
        <v>32569</v>
      </c>
      <c r="N77" s="3">
        <v>47</v>
      </c>
      <c r="O77" s="3">
        <f t="shared" si="2"/>
        <v>32522</v>
      </c>
      <c r="P77" s="3">
        <f t="shared" si="3"/>
        <v>63735</v>
      </c>
    </row>
    <row r="78" spans="1:31" ht="12">
      <c r="A78" s="21"/>
      <c r="B78" s="21"/>
      <c r="K78" s="2"/>
      <c r="L78" s="3"/>
      <c r="O78" s="3"/>
      <c r="P78" s="3"/>
      <c r="T78" s="2"/>
      <c r="U78" s="2"/>
      <c r="V78" s="2"/>
      <c r="W78" s="2"/>
      <c r="X78" s="2"/>
      <c r="Y78" s="2"/>
      <c r="Z78" s="2"/>
      <c r="AA78" s="2"/>
      <c r="AB78" s="2"/>
      <c r="AD78" s="2"/>
      <c r="AE78" s="2"/>
    </row>
    <row r="79" spans="1:31" ht="12">
      <c r="A79" s="19">
        <v>324</v>
      </c>
      <c r="B79" s="17" t="s">
        <v>126</v>
      </c>
      <c r="C79" s="3">
        <f aca="true" t="shared" si="13" ref="C79:K79">C81</f>
        <v>9</v>
      </c>
      <c r="D79" s="3">
        <f t="shared" si="13"/>
        <v>429114</v>
      </c>
      <c r="E79" s="3">
        <f t="shared" si="13"/>
        <v>21691</v>
      </c>
      <c r="F79" s="3">
        <f t="shared" si="13"/>
        <v>-267395</v>
      </c>
      <c r="G79" s="3">
        <f t="shared" si="13"/>
        <v>6548</v>
      </c>
      <c r="H79" s="3">
        <f t="shared" si="13"/>
        <v>6548</v>
      </c>
      <c r="I79" s="3">
        <f t="shared" si="13"/>
        <v>681329</v>
      </c>
      <c r="J79" s="3">
        <f t="shared" si="13"/>
        <v>2254226</v>
      </c>
      <c r="K79" s="3">
        <f t="shared" si="13"/>
        <v>4137559</v>
      </c>
      <c r="L79" s="3">
        <f aca="true" t="shared" si="14" ref="L79:L140">K79-J79</f>
        <v>1883333</v>
      </c>
      <c r="M79" s="3">
        <f>M81</f>
        <v>301710</v>
      </c>
      <c r="N79" s="3">
        <f>N81</f>
        <v>786</v>
      </c>
      <c r="O79" s="3">
        <f aca="true" t="shared" si="15" ref="O79:O140">M79-N79</f>
        <v>300924</v>
      </c>
      <c r="P79" s="3">
        <f aca="true" t="shared" si="16" ref="P79:P140">L79-O79</f>
        <v>1582409</v>
      </c>
      <c r="T79" s="2"/>
      <c r="U79" s="2"/>
      <c r="V79" s="2"/>
      <c r="W79" s="2"/>
      <c r="X79" s="2"/>
      <c r="Y79" s="2"/>
      <c r="Z79" s="2"/>
      <c r="AA79" s="2"/>
      <c r="AB79" s="2"/>
      <c r="AD79" s="2"/>
      <c r="AE79" s="2"/>
    </row>
    <row r="80" spans="1:16" ht="12">
      <c r="A80" s="18"/>
      <c r="B80" s="18"/>
      <c r="C80" s="2"/>
      <c r="D80" s="2"/>
      <c r="E80" s="2"/>
      <c r="F80" s="2"/>
      <c r="G80" s="2"/>
      <c r="H80" s="2"/>
      <c r="I80" s="2"/>
      <c r="J80" s="2"/>
      <c r="K80" s="2"/>
      <c r="L80" s="3"/>
      <c r="M80" s="2"/>
      <c r="N80" s="2"/>
      <c r="O80" s="3"/>
      <c r="P80" s="3"/>
    </row>
    <row r="81" spans="1:31" ht="12">
      <c r="A81" s="19">
        <v>32410</v>
      </c>
      <c r="B81" s="17" t="s">
        <v>127</v>
      </c>
      <c r="C81" s="2">
        <v>9</v>
      </c>
      <c r="D81" s="2">
        <v>429114</v>
      </c>
      <c r="E81" s="2">
        <v>21691</v>
      </c>
      <c r="F81" s="2">
        <v>-267395</v>
      </c>
      <c r="G81" s="2">
        <v>6548</v>
      </c>
      <c r="H81" s="2">
        <v>6548</v>
      </c>
      <c r="I81" s="2">
        <v>681329</v>
      </c>
      <c r="J81" s="2">
        <v>2254226</v>
      </c>
      <c r="K81" s="2">
        <v>4137559</v>
      </c>
      <c r="L81" s="3">
        <f t="shared" si="14"/>
        <v>1883333</v>
      </c>
      <c r="M81" s="2">
        <v>301710</v>
      </c>
      <c r="N81" s="2">
        <v>786</v>
      </c>
      <c r="O81" s="3">
        <f t="shared" si="15"/>
        <v>300924</v>
      </c>
      <c r="P81" s="3">
        <f t="shared" si="16"/>
        <v>1582409</v>
      </c>
      <c r="T81" s="2"/>
      <c r="U81" s="2"/>
      <c r="V81" s="2"/>
      <c r="W81" s="2"/>
      <c r="X81" s="2"/>
      <c r="Y81" s="2"/>
      <c r="Z81" s="2"/>
      <c r="AA81" s="2"/>
      <c r="AB81" s="2"/>
      <c r="AD81" s="2"/>
      <c r="AE81" s="2"/>
    </row>
    <row r="82" spans="1:16" ht="12">
      <c r="A82" s="18"/>
      <c r="B82" s="18"/>
      <c r="C82" s="2"/>
      <c r="D82" s="2"/>
      <c r="E82" s="2"/>
      <c r="F82" s="2"/>
      <c r="G82" s="2"/>
      <c r="H82" s="2"/>
      <c r="I82" s="2"/>
      <c r="J82" s="2"/>
      <c r="K82" s="2"/>
      <c r="L82" s="3"/>
      <c r="M82" s="2"/>
      <c r="N82" s="2"/>
      <c r="O82" s="3"/>
      <c r="P82" s="3"/>
    </row>
    <row r="83" spans="1:31" ht="12">
      <c r="A83" s="19">
        <v>325</v>
      </c>
      <c r="B83" s="17" t="s">
        <v>128</v>
      </c>
      <c r="C83" s="3">
        <f aca="true" t="shared" si="17" ref="C83:K83">C85</f>
        <v>221</v>
      </c>
      <c r="D83" s="3">
        <f t="shared" si="17"/>
        <v>1048733</v>
      </c>
      <c r="E83" s="3">
        <f t="shared" si="17"/>
        <v>5503</v>
      </c>
      <c r="F83" s="3">
        <f t="shared" si="17"/>
        <v>45578</v>
      </c>
      <c r="G83" s="3">
        <f t="shared" si="17"/>
        <v>7209</v>
      </c>
      <c r="H83" s="3">
        <f t="shared" si="17"/>
        <v>7081</v>
      </c>
      <c r="I83" s="3">
        <f t="shared" si="17"/>
        <v>275350</v>
      </c>
      <c r="J83" s="3">
        <f t="shared" si="17"/>
        <v>27802468</v>
      </c>
      <c r="K83" s="3">
        <f t="shared" si="17"/>
        <v>29462826</v>
      </c>
      <c r="L83" s="3">
        <f t="shared" si="14"/>
        <v>1660358</v>
      </c>
      <c r="M83" s="3">
        <f>M85</f>
        <v>229604</v>
      </c>
      <c r="N83" s="3">
        <f>N85</f>
        <v>11988</v>
      </c>
      <c r="O83" s="3">
        <f t="shared" si="15"/>
        <v>217616</v>
      </c>
      <c r="P83" s="3">
        <f t="shared" si="16"/>
        <v>1442742</v>
      </c>
      <c r="U83" s="3"/>
      <c r="V83" s="3"/>
      <c r="W83" s="3"/>
      <c r="X83" s="3"/>
      <c r="Y83" s="3"/>
      <c r="Z83" s="3"/>
      <c r="AA83" s="3"/>
      <c r="AB83" s="3"/>
      <c r="AD83" s="3"/>
      <c r="AE83" s="3"/>
    </row>
    <row r="84" spans="1:31" ht="12">
      <c r="A84" s="18"/>
      <c r="B84" s="18"/>
      <c r="C84" s="2"/>
      <c r="D84" s="2"/>
      <c r="E84" s="2"/>
      <c r="F84" s="2"/>
      <c r="G84" s="2"/>
      <c r="H84" s="2"/>
      <c r="I84" s="2"/>
      <c r="J84" s="2"/>
      <c r="K84" s="2"/>
      <c r="L84" s="3"/>
      <c r="M84" s="2"/>
      <c r="N84" s="2"/>
      <c r="O84" s="3"/>
      <c r="P84" s="3"/>
      <c r="T84" s="3"/>
      <c r="U84" s="3"/>
      <c r="V84" s="3"/>
      <c r="W84" s="3"/>
      <c r="X84" s="3"/>
      <c r="Y84" s="3"/>
      <c r="Z84" s="3"/>
      <c r="AA84" s="3"/>
      <c r="AB84" s="3"/>
      <c r="AD84" s="3"/>
      <c r="AE84" s="3"/>
    </row>
    <row r="85" spans="1:16" ht="12">
      <c r="A85" s="19">
        <v>32510</v>
      </c>
      <c r="B85" s="17" t="s">
        <v>129</v>
      </c>
      <c r="C85" s="2">
        <v>221</v>
      </c>
      <c r="D85" s="2">
        <v>1048733</v>
      </c>
      <c r="E85" s="2">
        <v>5503</v>
      </c>
      <c r="F85" s="2">
        <v>45578</v>
      </c>
      <c r="G85" s="2">
        <v>7209</v>
      </c>
      <c r="H85" s="2">
        <v>7081</v>
      </c>
      <c r="I85" s="2">
        <v>275350</v>
      </c>
      <c r="J85" s="2">
        <v>27802468</v>
      </c>
      <c r="K85" s="2">
        <v>29462826</v>
      </c>
      <c r="L85" s="3">
        <f t="shared" si="14"/>
        <v>1660358</v>
      </c>
      <c r="M85" s="2">
        <v>229604</v>
      </c>
      <c r="N85" s="2">
        <v>11988</v>
      </c>
      <c r="O85" s="3">
        <f t="shared" si="15"/>
        <v>217616</v>
      </c>
      <c r="P85" s="3">
        <f t="shared" si="16"/>
        <v>1442742</v>
      </c>
    </row>
    <row r="86" spans="1:16" ht="12">
      <c r="A86" s="21"/>
      <c r="B86" s="21"/>
      <c r="L86" s="3"/>
      <c r="O86" s="3"/>
      <c r="P86" s="3"/>
    </row>
    <row r="87" spans="1:31" ht="12">
      <c r="A87" s="19">
        <v>33</v>
      </c>
      <c r="B87" s="17" t="s">
        <v>130</v>
      </c>
      <c r="C87" s="3">
        <f aca="true" t="shared" si="18" ref="C87:K87">C89+C95</f>
        <v>31</v>
      </c>
      <c r="D87" s="3">
        <f t="shared" si="18"/>
        <v>459340</v>
      </c>
      <c r="E87" s="3">
        <f t="shared" si="18"/>
        <v>2794</v>
      </c>
      <c r="F87" s="3">
        <f t="shared" si="18"/>
        <v>20942</v>
      </c>
      <c r="G87" s="3">
        <f t="shared" si="18"/>
        <v>1634</v>
      </c>
      <c r="H87" s="3">
        <f t="shared" si="18"/>
        <v>1626</v>
      </c>
      <c r="I87" s="3">
        <f t="shared" si="18"/>
        <v>70793</v>
      </c>
      <c r="J87" s="3">
        <f t="shared" si="18"/>
        <v>517983</v>
      </c>
      <c r="K87" s="3">
        <f t="shared" si="18"/>
        <v>667677</v>
      </c>
      <c r="L87" s="3">
        <f t="shared" si="14"/>
        <v>149694</v>
      </c>
      <c r="M87" s="3">
        <f>M89+M95</f>
        <v>23068</v>
      </c>
      <c r="N87" s="3">
        <f>N89+N95</f>
        <v>76</v>
      </c>
      <c r="O87" s="3">
        <f t="shared" si="15"/>
        <v>22992</v>
      </c>
      <c r="P87" s="3">
        <f t="shared" si="16"/>
        <v>126702</v>
      </c>
      <c r="T87" s="2"/>
      <c r="U87" s="2"/>
      <c r="V87" s="2"/>
      <c r="W87" s="2"/>
      <c r="X87" s="2"/>
      <c r="Y87" s="2"/>
      <c r="Z87" s="2"/>
      <c r="AA87" s="2"/>
      <c r="AB87" s="2"/>
      <c r="AD87" s="2"/>
      <c r="AE87" s="2"/>
    </row>
    <row r="88" spans="1:31" ht="12">
      <c r="A88" s="21"/>
      <c r="B88" s="21"/>
      <c r="K88" s="2"/>
      <c r="L88" s="3"/>
      <c r="O88" s="3"/>
      <c r="P88" s="3"/>
      <c r="T88" s="2"/>
      <c r="U88" s="2"/>
      <c r="V88" s="2"/>
      <c r="W88" s="2"/>
      <c r="X88" s="2"/>
      <c r="Y88" s="2"/>
      <c r="Z88" s="2"/>
      <c r="AA88" s="2"/>
      <c r="AB88" s="2"/>
      <c r="AD88" s="2"/>
      <c r="AE88" s="2"/>
    </row>
    <row r="89" spans="1:16" ht="12">
      <c r="A89" s="19">
        <v>331</v>
      </c>
      <c r="B89" s="17" t="s">
        <v>131</v>
      </c>
      <c r="C89" s="3">
        <f aca="true" t="shared" si="19" ref="C89:K89">SUM(C91:C93)</f>
        <v>18</v>
      </c>
      <c r="D89" s="3">
        <f t="shared" si="19"/>
        <v>424007</v>
      </c>
      <c r="E89" s="3">
        <f t="shared" si="19"/>
        <v>2545</v>
      </c>
      <c r="F89" s="3">
        <f t="shared" si="19"/>
        <v>8080</v>
      </c>
      <c r="G89" s="3">
        <f t="shared" si="19"/>
        <v>1325</v>
      </c>
      <c r="H89" s="3">
        <f t="shared" si="19"/>
        <v>1320</v>
      </c>
      <c r="I89" s="3">
        <f t="shared" si="19"/>
        <v>57643</v>
      </c>
      <c r="J89" s="3">
        <f t="shared" si="19"/>
        <v>371716</v>
      </c>
      <c r="K89" s="3">
        <f t="shared" si="19"/>
        <v>481147</v>
      </c>
      <c r="L89" s="3">
        <f t="shared" si="14"/>
        <v>109431</v>
      </c>
      <c r="M89" s="3">
        <f>SUM(M91:M93)</f>
        <v>13499</v>
      </c>
      <c r="N89" s="3">
        <f>SUM(N91:N93)</f>
        <v>76</v>
      </c>
      <c r="O89" s="3">
        <f t="shared" si="15"/>
        <v>13423</v>
      </c>
      <c r="P89" s="3">
        <f t="shared" si="16"/>
        <v>96008</v>
      </c>
    </row>
    <row r="90" spans="1:16" ht="12">
      <c r="A90" s="21"/>
      <c r="B90" s="21"/>
      <c r="K90" s="2"/>
      <c r="L90" s="3"/>
      <c r="O90" s="3"/>
      <c r="P90" s="3"/>
    </row>
    <row r="91" spans="1:16" ht="12">
      <c r="A91" s="19">
        <v>33120</v>
      </c>
      <c r="B91" s="17" t="s">
        <v>132</v>
      </c>
      <c r="C91" s="2">
        <v>6</v>
      </c>
      <c r="D91" s="2">
        <v>19449</v>
      </c>
      <c r="E91" s="2">
        <v>0</v>
      </c>
      <c r="F91" s="2">
        <v>-975</v>
      </c>
      <c r="G91" s="2">
        <v>310</v>
      </c>
      <c r="H91" s="2">
        <v>310</v>
      </c>
      <c r="I91" s="2">
        <v>11670</v>
      </c>
      <c r="J91" s="2">
        <v>67019</v>
      </c>
      <c r="K91" s="2">
        <v>88454</v>
      </c>
      <c r="L91" s="3">
        <f t="shared" si="14"/>
        <v>21435</v>
      </c>
      <c r="M91" s="2">
        <v>2519</v>
      </c>
      <c r="N91" s="2">
        <v>0</v>
      </c>
      <c r="O91" s="3">
        <f t="shared" si="15"/>
        <v>2519</v>
      </c>
      <c r="P91" s="3">
        <f t="shared" si="16"/>
        <v>18916</v>
      </c>
    </row>
    <row r="92" spans="1:31" ht="12">
      <c r="A92" s="19">
        <v>33140</v>
      </c>
      <c r="B92" s="17" t="s">
        <v>133</v>
      </c>
      <c r="L92" s="3"/>
      <c r="O92" s="3"/>
      <c r="P92" s="3"/>
      <c r="T92" s="2"/>
      <c r="U92" s="2"/>
      <c r="V92" s="2"/>
      <c r="W92" s="2"/>
      <c r="X92" s="2"/>
      <c r="Y92" s="2"/>
      <c r="Z92" s="2"/>
      <c r="AA92" s="2"/>
      <c r="AB92" s="2"/>
      <c r="AD92" s="2"/>
      <c r="AE92" s="2"/>
    </row>
    <row r="93" spans="1:31" ht="12">
      <c r="A93" s="20" t="s">
        <v>134</v>
      </c>
      <c r="B93" s="17" t="s">
        <v>135</v>
      </c>
      <c r="C93" s="3">
        <v>12</v>
      </c>
      <c r="D93" s="3">
        <v>404558</v>
      </c>
      <c r="E93" s="3">
        <v>2545</v>
      </c>
      <c r="F93" s="3">
        <v>9055</v>
      </c>
      <c r="G93" s="3">
        <v>1015</v>
      </c>
      <c r="H93" s="3">
        <v>1010</v>
      </c>
      <c r="I93" s="3">
        <v>45973</v>
      </c>
      <c r="J93" s="3">
        <v>304697</v>
      </c>
      <c r="K93" s="3">
        <v>392693</v>
      </c>
      <c r="L93" s="3">
        <f t="shared" si="14"/>
        <v>87996</v>
      </c>
      <c r="M93" s="3">
        <v>10980</v>
      </c>
      <c r="N93" s="3">
        <v>76</v>
      </c>
      <c r="O93" s="3">
        <f t="shared" si="15"/>
        <v>10904</v>
      </c>
      <c r="P93" s="3">
        <f t="shared" si="16"/>
        <v>77092</v>
      </c>
      <c r="T93" s="2"/>
      <c r="U93" s="2"/>
      <c r="V93" s="2"/>
      <c r="W93" s="2"/>
      <c r="X93" s="2"/>
      <c r="Y93" s="2"/>
      <c r="Z93" s="2"/>
      <c r="AA93" s="2"/>
      <c r="AB93" s="2"/>
      <c r="AD93" s="2"/>
      <c r="AE93" s="2"/>
    </row>
    <row r="94" spans="1:31" ht="12">
      <c r="A94" s="18"/>
      <c r="B94" s="18"/>
      <c r="C94" s="2"/>
      <c r="D94" s="2"/>
      <c r="E94" s="2"/>
      <c r="F94" s="2"/>
      <c r="G94" s="2"/>
      <c r="H94" s="2"/>
      <c r="I94" s="2"/>
      <c r="J94" s="2"/>
      <c r="K94" s="2"/>
      <c r="L94" s="3"/>
      <c r="M94" s="2"/>
      <c r="N94" s="2"/>
      <c r="O94" s="3"/>
      <c r="P94" s="3"/>
      <c r="T94" s="2"/>
      <c r="U94" s="2"/>
      <c r="V94" s="2"/>
      <c r="W94" s="2"/>
      <c r="X94" s="2"/>
      <c r="Y94" s="2"/>
      <c r="Z94" s="2"/>
      <c r="AA94" s="2"/>
      <c r="AB94" s="2"/>
      <c r="AD94" s="2"/>
      <c r="AE94" s="2"/>
    </row>
    <row r="95" spans="1:31" ht="12">
      <c r="A95" s="19">
        <v>332</v>
      </c>
      <c r="B95" s="17" t="s">
        <v>136</v>
      </c>
      <c r="C95" s="3">
        <v>13</v>
      </c>
      <c r="D95" s="3">
        <v>35333</v>
      </c>
      <c r="E95" s="3">
        <v>249</v>
      </c>
      <c r="F95" s="3">
        <v>12862</v>
      </c>
      <c r="G95" s="3">
        <v>309</v>
      </c>
      <c r="H95" s="3">
        <v>306</v>
      </c>
      <c r="I95" s="3">
        <v>13150</v>
      </c>
      <c r="J95" s="3">
        <v>146267</v>
      </c>
      <c r="K95" s="3">
        <v>186530</v>
      </c>
      <c r="L95" s="3">
        <f t="shared" si="14"/>
        <v>40263</v>
      </c>
      <c r="M95" s="3">
        <v>9569</v>
      </c>
      <c r="N95" s="3">
        <v>0</v>
      </c>
      <c r="O95" s="3">
        <f t="shared" si="15"/>
        <v>9569</v>
      </c>
      <c r="P95" s="3">
        <f t="shared" si="16"/>
        <v>30694</v>
      </c>
      <c r="T95" s="2"/>
      <c r="U95" s="2"/>
      <c r="V95" s="2"/>
      <c r="W95" s="2"/>
      <c r="X95" s="2"/>
      <c r="Y95" s="2"/>
      <c r="Z95" s="2"/>
      <c r="AA95" s="2"/>
      <c r="AB95" s="2"/>
      <c r="AD95" s="2"/>
      <c r="AE95" s="2"/>
    </row>
    <row r="96" spans="1:31" ht="12">
      <c r="A96" s="18"/>
      <c r="B96" s="18"/>
      <c r="C96" s="2"/>
      <c r="D96" s="2"/>
      <c r="E96" s="2"/>
      <c r="F96" s="2"/>
      <c r="G96" s="2"/>
      <c r="H96" s="2"/>
      <c r="I96" s="2"/>
      <c r="J96" s="2"/>
      <c r="K96" s="2"/>
      <c r="L96" s="3"/>
      <c r="M96" s="2"/>
      <c r="N96" s="2"/>
      <c r="O96" s="3"/>
      <c r="P96" s="3"/>
      <c r="T96" s="2"/>
      <c r="U96" s="2"/>
      <c r="V96" s="2"/>
      <c r="W96" s="2"/>
      <c r="X96" s="2"/>
      <c r="Y96" s="2"/>
      <c r="Z96" s="2"/>
      <c r="AA96" s="2"/>
      <c r="AB96" s="2"/>
      <c r="AD96" s="2"/>
      <c r="AE96" s="2"/>
    </row>
    <row r="97" spans="1:16" ht="12">
      <c r="A97" s="19">
        <v>34</v>
      </c>
      <c r="B97" s="17" t="s">
        <v>137</v>
      </c>
      <c r="C97" s="3">
        <f aca="true" t="shared" si="20" ref="C97:K97">C99+C106</f>
        <v>81</v>
      </c>
      <c r="D97" s="3">
        <f t="shared" si="20"/>
        <v>5630294</v>
      </c>
      <c r="E97" s="3">
        <f t="shared" si="20"/>
        <v>557697</v>
      </c>
      <c r="F97" s="3">
        <f t="shared" si="20"/>
        <v>34876</v>
      </c>
      <c r="G97" s="3">
        <f t="shared" si="20"/>
        <v>8687</v>
      </c>
      <c r="H97" s="3">
        <f t="shared" si="20"/>
        <v>8649</v>
      </c>
      <c r="I97" s="3">
        <f t="shared" si="20"/>
        <v>869511</v>
      </c>
      <c r="J97" s="3">
        <f t="shared" si="20"/>
        <v>13268367</v>
      </c>
      <c r="K97" s="3">
        <f t="shared" si="20"/>
        <v>17241371</v>
      </c>
      <c r="L97" s="3">
        <f t="shared" si="14"/>
        <v>3973004</v>
      </c>
      <c r="M97" s="3">
        <f>M99+M106</f>
        <v>406562</v>
      </c>
      <c r="N97" s="3">
        <f>N99+N106</f>
        <v>131552</v>
      </c>
      <c r="O97" s="3">
        <f t="shared" si="15"/>
        <v>275010</v>
      </c>
      <c r="P97" s="3">
        <f t="shared" si="16"/>
        <v>3697994</v>
      </c>
    </row>
    <row r="98" spans="1:16" ht="12">
      <c r="A98" s="18"/>
      <c r="B98" s="18"/>
      <c r="C98" s="2"/>
      <c r="D98" s="2"/>
      <c r="E98" s="2"/>
      <c r="F98" s="2"/>
      <c r="G98" s="2"/>
      <c r="H98" s="2"/>
      <c r="I98" s="2"/>
      <c r="J98" s="2"/>
      <c r="K98" s="2"/>
      <c r="L98" s="3"/>
      <c r="M98" s="2"/>
      <c r="N98" s="2"/>
      <c r="O98" s="3"/>
      <c r="P98" s="3"/>
    </row>
    <row r="99" spans="1:16" ht="12">
      <c r="A99" s="19">
        <v>341</v>
      </c>
      <c r="B99" s="17" t="s">
        <v>138</v>
      </c>
      <c r="C99" s="3">
        <f aca="true" t="shared" si="21" ref="C99:K99">SUM(C101:C104)</f>
        <v>48</v>
      </c>
      <c r="D99" s="3">
        <f t="shared" si="21"/>
        <v>5488295</v>
      </c>
      <c r="E99" s="3">
        <f t="shared" si="21"/>
        <v>545885</v>
      </c>
      <c r="F99" s="3">
        <f t="shared" si="21"/>
        <v>9091</v>
      </c>
      <c r="G99" s="3">
        <f t="shared" si="21"/>
        <v>7526</v>
      </c>
      <c r="H99" s="3">
        <f t="shared" si="21"/>
        <v>7506</v>
      </c>
      <c r="I99" s="3">
        <f t="shared" si="21"/>
        <v>794754</v>
      </c>
      <c r="J99" s="3">
        <f t="shared" si="21"/>
        <v>12977384</v>
      </c>
      <c r="K99" s="3">
        <f t="shared" si="21"/>
        <v>16801148</v>
      </c>
      <c r="L99" s="3">
        <f t="shared" si="14"/>
        <v>3823764</v>
      </c>
      <c r="M99" s="3">
        <f>SUM(M101:M104)</f>
        <v>393911</v>
      </c>
      <c r="N99" s="3">
        <f>SUM(N101:N104)</f>
        <v>128911</v>
      </c>
      <c r="O99" s="3">
        <f t="shared" si="15"/>
        <v>265000</v>
      </c>
      <c r="P99" s="3">
        <f t="shared" si="16"/>
        <v>3558764</v>
      </c>
    </row>
    <row r="100" spans="1:31" ht="12">
      <c r="A100" s="18"/>
      <c r="B100" s="18"/>
      <c r="C100" s="2"/>
      <c r="D100" s="2"/>
      <c r="E100" s="2"/>
      <c r="F100" s="2"/>
      <c r="G100" s="2"/>
      <c r="H100" s="2"/>
      <c r="I100" s="2"/>
      <c r="J100" s="2"/>
      <c r="K100" s="2"/>
      <c r="L100" s="3"/>
      <c r="M100" s="2"/>
      <c r="N100" s="2"/>
      <c r="O100" s="3"/>
      <c r="P100" s="3"/>
      <c r="T100" s="3"/>
      <c r="U100" s="3"/>
      <c r="V100" s="3"/>
      <c r="W100" s="3"/>
      <c r="X100" s="3"/>
      <c r="Y100" s="3"/>
      <c r="Z100" s="3"/>
      <c r="AA100" s="3"/>
      <c r="AB100" s="3"/>
      <c r="AD100" s="3"/>
      <c r="AE100" s="3"/>
    </row>
    <row r="101" spans="1:31" ht="12">
      <c r="A101" s="19">
        <v>34110</v>
      </c>
      <c r="B101" s="17" t="s">
        <v>139</v>
      </c>
      <c r="C101" s="2">
        <v>15</v>
      </c>
      <c r="D101" s="2">
        <v>1090061</v>
      </c>
      <c r="E101" s="2">
        <v>-47849</v>
      </c>
      <c r="F101" s="2">
        <v>5803</v>
      </c>
      <c r="G101" s="2">
        <v>2277</v>
      </c>
      <c r="H101" s="2">
        <v>2270</v>
      </c>
      <c r="I101" s="2">
        <v>125106</v>
      </c>
      <c r="J101" s="2">
        <v>2384582</v>
      </c>
      <c r="K101" s="2">
        <v>3417959</v>
      </c>
      <c r="L101" s="3">
        <f t="shared" si="14"/>
        <v>1033377</v>
      </c>
      <c r="M101" s="2">
        <v>45788</v>
      </c>
      <c r="N101" s="2">
        <v>110446</v>
      </c>
      <c r="O101" s="3">
        <f t="shared" si="15"/>
        <v>-64658</v>
      </c>
      <c r="P101" s="3">
        <f t="shared" si="16"/>
        <v>1098035</v>
      </c>
      <c r="T101" s="2"/>
      <c r="U101" s="2"/>
      <c r="V101" s="2"/>
      <c r="W101" s="2"/>
      <c r="X101" s="2"/>
      <c r="Y101" s="2"/>
      <c r="Z101" s="2"/>
      <c r="AA101" s="2"/>
      <c r="AB101" s="2"/>
      <c r="AD101" s="2"/>
      <c r="AE101" s="2"/>
    </row>
    <row r="102" spans="1:16" ht="12">
      <c r="A102" s="19">
        <v>34120</v>
      </c>
      <c r="B102" s="17" t="s">
        <v>140</v>
      </c>
      <c r="C102" s="2">
        <v>6</v>
      </c>
      <c r="D102" s="2">
        <v>1428255</v>
      </c>
      <c r="E102" s="2">
        <v>136781</v>
      </c>
      <c r="F102" s="2">
        <v>-68203</v>
      </c>
      <c r="G102" s="2">
        <v>1063</v>
      </c>
      <c r="H102" s="2">
        <v>1055</v>
      </c>
      <c r="I102" s="2">
        <v>165864</v>
      </c>
      <c r="J102" s="2">
        <v>1239580</v>
      </c>
      <c r="K102" s="2">
        <v>2157295</v>
      </c>
      <c r="L102" s="3">
        <f t="shared" si="14"/>
        <v>917715</v>
      </c>
      <c r="M102" s="2">
        <v>85873</v>
      </c>
      <c r="N102" s="2">
        <v>0</v>
      </c>
      <c r="O102" s="3">
        <f t="shared" si="15"/>
        <v>85873</v>
      </c>
      <c r="P102" s="3">
        <f t="shared" si="16"/>
        <v>831842</v>
      </c>
    </row>
    <row r="103" spans="1:16" ht="12">
      <c r="A103" s="19">
        <v>34130</v>
      </c>
      <c r="B103" s="17" t="s">
        <v>141</v>
      </c>
      <c r="C103" s="2">
        <v>15</v>
      </c>
      <c r="D103" s="2">
        <v>2635495</v>
      </c>
      <c r="E103" s="2">
        <v>417605</v>
      </c>
      <c r="F103" s="2">
        <v>49721</v>
      </c>
      <c r="G103" s="2">
        <v>3824</v>
      </c>
      <c r="H103" s="2">
        <v>3824</v>
      </c>
      <c r="I103" s="2">
        <v>442476</v>
      </c>
      <c r="J103" s="2">
        <v>8715145</v>
      </c>
      <c r="K103" s="2">
        <v>10235544</v>
      </c>
      <c r="L103" s="3">
        <f t="shared" si="14"/>
        <v>1520399</v>
      </c>
      <c r="M103" s="2">
        <v>189506</v>
      </c>
      <c r="N103" s="2">
        <v>18465</v>
      </c>
      <c r="O103" s="3">
        <f t="shared" si="15"/>
        <v>171041</v>
      </c>
      <c r="P103" s="3">
        <f t="shared" si="16"/>
        <v>1349358</v>
      </c>
    </row>
    <row r="104" spans="1:16" ht="12">
      <c r="A104" s="19">
        <v>34190</v>
      </c>
      <c r="B104" s="17" t="s">
        <v>142</v>
      </c>
      <c r="C104" s="2">
        <v>12</v>
      </c>
      <c r="D104" s="2">
        <v>334484</v>
      </c>
      <c r="E104" s="2">
        <v>39348</v>
      </c>
      <c r="F104" s="2">
        <v>21770</v>
      </c>
      <c r="G104" s="2">
        <v>362</v>
      </c>
      <c r="H104" s="2">
        <v>357</v>
      </c>
      <c r="I104" s="2">
        <v>61308</v>
      </c>
      <c r="J104" s="2">
        <v>638077</v>
      </c>
      <c r="K104" s="2">
        <v>990350</v>
      </c>
      <c r="L104" s="3">
        <f t="shared" si="14"/>
        <v>352273</v>
      </c>
      <c r="M104" s="2">
        <v>72744</v>
      </c>
      <c r="N104" s="2">
        <v>0</v>
      </c>
      <c r="O104" s="3">
        <f t="shared" si="15"/>
        <v>72744</v>
      </c>
      <c r="P104" s="3">
        <f t="shared" si="16"/>
        <v>279529</v>
      </c>
    </row>
    <row r="105" spans="1:16" ht="12">
      <c r="A105" s="18"/>
      <c r="B105" s="18"/>
      <c r="C105" s="2"/>
      <c r="D105" s="2"/>
      <c r="E105" s="2"/>
      <c r="F105" s="2"/>
      <c r="G105" s="2"/>
      <c r="H105" s="2"/>
      <c r="I105" s="2"/>
      <c r="J105" s="2"/>
      <c r="K105" s="2"/>
      <c r="L105" s="3"/>
      <c r="M105" s="2"/>
      <c r="N105" s="2"/>
      <c r="O105" s="3"/>
      <c r="P105" s="3"/>
    </row>
    <row r="106" spans="1:16" ht="12">
      <c r="A106" s="19">
        <v>342</v>
      </c>
      <c r="B106" s="17" t="s">
        <v>143</v>
      </c>
      <c r="C106" s="3">
        <f aca="true" t="shared" si="22" ref="C106:K106">SUM(C108:C110)</f>
        <v>33</v>
      </c>
      <c r="D106" s="3">
        <f t="shared" si="22"/>
        <v>141999</v>
      </c>
      <c r="E106" s="3">
        <f t="shared" si="22"/>
        <v>11812</v>
      </c>
      <c r="F106" s="3">
        <f t="shared" si="22"/>
        <v>25785</v>
      </c>
      <c r="G106" s="3">
        <f t="shared" si="22"/>
        <v>1161</v>
      </c>
      <c r="H106" s="3">
        <f t="shared" si="22"/>
        <v>1143</v>
      </c>
      <c r="I106" s="3">
        <f t="shared" si="22"/>
        <v>74757</v>
      </c>
      <c r="J106" s="3">
        <f t="shared" si="22"/>
        <v>290983</v>
      </c>
      <c r="K106" s="3">
        <f t="shared" si="22"/>
        <v>440223</v>
      </c>
      <c r="L106" s="3">
        <f t="shared" si="14"/>
        <v>149240</v>
      </c>
      <c r="M106" s="3">
        <f>SUM(M108:M110)</f>
        <v>12651</v>
      </c>
      <c r="N106" s="3">
        <f>SUM(N108:N110)</f>
        <v>2641</v>
      </c>
      <c r="O106" s="3">
        <f t="shared" si="15"/>
        <v>10010</v>
      </c>
      <c r="P106" s="3">
        <f t="shared" si="16"/>
        <v>139230</v>
      </c>
    </row>
    <row r="107" spans="1:16" ht="12">
      <c r="A107" s="18"/>
      <c r="B107" s="18"/>
      <c r="C107" s="2"/>
      <c r="D107" s="2"/>
      <c r="E107" s="2"/>
      <c r="F107" s="2"/>
      <c r="G107" s="2"/>
      <c r="H107" s="2"/>
      <c r="I107" s="2"/>
      <c r="J107" s="2"/>
      <c r="K107" s="2"/>
      <c r="L107" s="3"/>
      <c r="M107" s="2"/>
      <c r="N107" s="2"/>
      <c r="O107" s="3"/>
      <c r="P107" s="3"/>
    </row>
    <row r="108" spans="1:31" ht="12">
      <c r="A108" s="19">
        <v>34220</v>
      </c>
      <c r="B108" s="17" t="s">
        <v>144</v>
      </c>
      <c r="C108" s="2">
        <v>6</v>
      </c>
      <c r="D108" s="2">
        <v>26030</v>
      </c>
      <c r="E108" s="2">
        <v>403</v>
      </c>
      <c r="F108" s="2">
        <v>18118</v>
      </c>
      <c r="G108" s="2">
        <v>408</v>
      </c>
      <c r="H108" s="2">
        <v>405</v>
      </c>
      <c r="I108" s="2">
        <v>30946</v>
      </c>
      <c r="J108" s="2">
        <v>99978</v>
      </c>
      <c r="K108" s="2">
        <v>168481</v>
      </c>
      <c r="L108" s="3">
        <f t="shared" si="14"/>
        <v>68503</v>
      </c>
      <c r="M108" s="2">
        <v>3170</v>
      </c>
      <c r="N108" s="2">
        <v>23</v>
      </c>
      <c r="O108" s="3">
        <f t="shared" si="15"/>
        <v>3147</v>
      </c>
      <c r="P108" s="3">
        <f t="shared" si="16"/>
        <v>65356</v>
      </c>
      <c r="T108" s="2"/>
      <c r="U108" s="2"/>
      <c r="V108" s="2"/>
      <c r="W108" s="2"/>
      <c r="X108" s="2"/>
      <c r="Y108" s="2"/>
      <c r="Z108" s="2"/>
      <c r="AA108" s="2"/>
      <c r="AB108" s="2"/>
      <c r="AD108" s="2"/>
      <c r="AE108" s="2"/>
    </row>
    <row r="109" spans="1:31" ht="12">
      <c r="A109" s="19">
        <v>34230</v>
      </c>
      <c r="B109" s="17" t="s">
        <v>145</v>
      </c>
      <c r="C109" s="2">
        <v>22</v>
      </c>
      <c r="D109" s="2">
        <v>69854</v>
      </c>
      <c r="E109" s="2">
        <v>3017</v>
      </c>
      <c r="F109" s="2">
        <v>4324</v>
      </c>
      <c r="G109" s="2">
        <v>540</v>
      </c>
      <c r="H109" s="2">
        <v>526</v>
      </c>
      <c r="I109" s="2">
        <v>29874</v>
      </c>
      <c r="J109" s="2">
        <v>144892</v>
      </c>
      <c r="K109" s="2">
        <v>206293</v>
      </c>
      <c r="L109" s="3">
        <f t="shared" si="14"/>
        <v>61401</v>
      </c>
      <c r="M109" s="2">
        <v>7798</v>
      </c>
      <c r="N109" s="2">
        <v>2278</v>
      </c>
      <c r="O109" s="3">
        <f t="shared" si="15"/>
        <v>5520</v>
      </c>
      <c r="P109" s="3">
        <f t="shared" si="16"/>
        <v>55881</v>
      </c>
      <c r="T109" s="2"/>
      <c r="U109" s="2"/>
      <c r="V109" s="2"/>
      <c r="W109" s="2"/>
      <c r="X109" s="2"/>
      <c r="Y109" s="2"/>
      <c r="Z109" s="2"/>
      <c r="AA109" s="2"/>
      <c r="AB109" s="2"/>
      <c r="AD109" s="2"/>
      <c r="AE109" s="2"/>
    </row>
    <row r="110" spans="1:31" ht="12">
      <c r="A110" s="20" t="s">
        <v>97</v>
      </c>
      <c r="B110" s="17" t="s">
        <v>98</v>
      </c>
      <c r="C110" s="3">
        <v>5</v>
      </c>
      <c r="D110" s="3">
        <v>46115</v>
      </c>
      <c r="E110" s="3">
        <v>8392</v>
      </c>
      <c r="F110" s="3">
        <v>3343</v>
      </c>
      <c r="G110" s="3">
        <v>213</v>
      </c>
      <c r="H110" s="3">
        <v>212</v>
      </c>
      <c r="I110" s="3">
        <v>13937</v>
      </c>
      <c r="J110" s="3">
        <v>46113</v>
      </c>
      <c r="K110" s="3">
        <v>65449</v>
      </c>
      <c r="L110" s="3">
        <f t="shared" si="14"/>
        <v>19336</v>
      </c>
      <c r="M110" s="3">
        <v>1683</v>
      </c>
      <c r="N110" s="3">
        <v>340</v>
      </c>
      <c r="O110" s="3">
        <f t="shared" si="15"/>
        <v>1343</v>
      </c>
      <c r="P110" s="3">
        <f t="shared" si="16"/>
        <v>17993</v>
      </c>
      <c r="T110" s="2"/>
      <c r="U110" s="2"/>
      <c r="V110" s="2"/>
      <c r="W110" s="2"/>
      <c r="X110" s="2"/>
      <c r="Y110" s="2"/>
      <c r="Z110" s="2"/>
      <c r="AA110" s="2"/>
      <c r="AB110" s="2"/>
      <c r="AD110" s="2"/>
      <c r="AE110" s="2"/>
    </row>
    <row r="111" spans="1:31" ht="12">
      <c r="A111" s="21"/>
      <c r="B111" s="21"/>
      <c r="K111" s="2"/>
      <c r="L111" s="3"/>
      <c r="O111" s="3"/>
      <c r="P111" s="3"/>
      <c r="T111" s="3"/>
      <c r="U111" s="3"/>
      <c r="V111" s="3"/>
      <c r="W111" s="3"/>
      <c r="X111" s="3"/>
      <c r="Y111" s="3"/>
      <c r="Z111" s="3"/>
      <c r="AA111" s="3"/>
      <c r="AB111" s="3"/>
      <c r="AD111" s="3"/>
      <c r="AE111" s="3"/>
    </row>
    <row r="112" spans="1:16" ht="12">
      <c r="A112" s="19">
        <v>35</v>
      </c>
      <c r="B112" s="17" t="s">
        <v>146</v>
      </c>
      <c r="C112" s="3">
        <f aca="true" t="shared" si="23" ref="C112:K112">C114+C120+C131+C140+C142+C150</f>
        <v>218</v>
      </c>
      <c r="D112" s="3">
        <f t="shared" si="23"/>
        <v>24862437</v>
      </c>
      <c r="E112" s="3">
        <f t="shared" si="23"/>
        <v>1022850</v>
      </c>
      <c r="F112" s="3">
        <f t="shared" si="23"/>
        <v>643335</v>
      </c>
      <c r="G112" s="3">
        <f t="shared" si="23"/>
        <v>23125</v>
      </c>
      <c r="H112" s="3">
        <f t="shared" si="23"/>
        <v>22994</v>
      </c>
      <c r="I112" s="3">
        <f t="shared" si="23"/>
        <v>4084206</v>
      </c>
      <c r="J112" s="3">
        <f t="shared" si="23"/>
        <v>29975519</v>
      </c>
      <c r="K112" s="3">
        <f t="shared" si="23"/>
        <v>52345099</v>
      </c>
      <c r="L112" s="3">
        <f t="shared" si="14"/>
        <v>22369580</v>
      </c>
      <c r="M112" s="3">
        <f>M114+M120+M131+M140+M142+M150</f>
        <v>4316568</v>
      </c>
      <c r="N112" s="3">
        <f>N114+N120+N131+N140+N142+N150</f>
        <v>590376</v>
      </c>
      <c r="O112" s="3">
        <f t="shared" si="15"/>
        <v>3726192</v>
      </c>
      <c r="P112" s="3">
        <f t="shared" si="16"/>
        <v>18643388</v>
      </c>
    </row>
    <row r="113" spans="1:31" ht="12">
      <c r="A113" s="18"/>
      <c r="B113" s="18"/>
      <c r="C113" s="2"/>
      <c r="D113" s="2"/>
      <c r="E113" s="2"/>
      <c r="F113" s="2"/>
      <c r="G113" s="2"/>
      <c r="H113" s="2"/>
      <c r="I113" s="2"/>
      <c r="J113" s="2"/>
      <c r="K113" s="2"/>
      <c r="L113" s="3"/>
      <c r="M113" s="2"/>
      <c r="N113" s="2"/>
      <c r="O113" s="3"/>
      <c r="P113" s="3"/>
      <c r="T113" s="3"/>
      <c r="U113" s="3"/>
      <c r="V113" s="3"/>
      <c r="W113" s="3"/>
      <c r="X113" s="3"/>
      <c r="Y113" s="3"/>
      <c r="Z113" s="3"/>
      <c r="AA113" s="3"/>
      <c r="AB113" s="3"/>
      <c r="AD113" s="3"/>
      <c r="AE113" s="3"/>
    </row>
    <row r="114" spans="1:16" ht="12">
      <c r="A114" s="19">
        <v>350</v>
      </c>
      <c r="B114" s="17" t="s">
        <v>147</v>
      </c>
      <c r="C114" s="3">
        <f aca="true" t="shared" si="24" ref="C114:K114">SUM(C116:C118)</f>
        <v>72</v>
      </c>
      <c r="D114" s="3">
        <f t="shared" si="24"/>
        <v>1850058</v>
      </c>
      <c r="E114" s="3">
        <f t="shared" si="24"/>
        <v>163418</v>
      </c>
      <c r="F114" s="3">
        <f t="shared" si="24"/>
        <v>88326</v>
      </c>
      <c r="G114" s="3">
        <f t="shared" si="24"/>
        <v>7035</v>
      </c>
      <c r="H114" s="3">
        <f t="shared" si="24"/>
        <v>6968</v>
      </c>
      <c r="I114" s="3">
        <f t="shared" si="24"/>
        <v>704271</v>
      </c>
      <c r="J114" s="3">
        <f t="shared" si="24"/>
        <v>4588682</v>
      </c>
      <c r="K114" s="3">
        <f t="shared" si="24"/>
        <v>7170522</v>
      </c>
      <c r="L114" s="3">
        <f t="shared" si="14"/>
        <v>2581840</v>
      </c>
      <c r="M114" s="3">
        <f>SUM(M116:M118)</f>
        <v>751768</v>
      </c>
      <c r="N114" s="3">
        <f>SUM(N116:N118)</f>
        <v>89663</v>
      </c>
      <c r="O114" s="3">
        <f t="shared" si="15"/>
        <v>662105</v>
      </c>
      <c r="P114" s="3">
        <f t="shared" si="16"/>
        <v>1919735</v>
      </c>
    </row>
    <row r="115" spans="1:31" ht="12">
      <c r="A115" s="18"/>
      <c r="B115" s="18"/>
      <c r="C115" s="2"/>
      <c r="D115" s="2"/>
      <c r="E115" s="2"/>
      <c r="F115" s="2"/>
      <c r="G115" s="2"/>
      <c r="H115" s="2"/>
      <c r="I115" s="2"/>
      <c r="J115" s="2"/>
      <c r="K115" s="2"/>
      <c r="L115" s="3"/>
      <c r="M115" s="2"/>
      <c r="N115" s="2"/>
      <c r="O115" s="3"/>
      <c r="P115" s="3"/>
      <c r="T115" s="2"/>
      <c r="U115" s="2"/>
      <c r="V115" s="2"/>
      <c r="W115" s="2"/>
      <c r="X115" s="2"/>
      <c r="Y115" s="2"/>
      <c r="Z115" s="2"/>
      <c r="AA115" s="2"/>
      <c r="AB115" s="2"/>
      <c r="AD115" s="2"/>
      <c r="AE115" s="2"/>
    </row>
    <row r="116" spans="1:16" ht="12">
      <c r="A116" s="19">
        <v>35010</v>
      </c>
      <c r="B116" s="17" t="s">
        <v>148</v>
      </c>
      <c r="C116" s="2">
        <v>61</v>
      </c>
      <c r="D116" s="2">
        <v>1826017</v>
      </c>
      <c r="E116" s="2">
        <v>163162</v>
      </c>
      <c r="F116" s="2">
        <v>86105</v>
      </c>
      <c r="G116" s="2">
        <v>6670</v>
      </c>
      <c r="H116" s="2">
        <v>6623</v>
      </c>
      <c r="I116" s="2">
        <v>687230</v>
      </c>
      <c r="J116" s="2">
        <v>4509954</v>
      </c>
      <c r="K116" s="2">
        <v>7049341</v>
      </c>
      <c r="L116" s="3">
        <f t="shared" si="14"/>
        <v>2539387</v>
      </c>
      <c r="M116" s="2">
        <v>738487</v>
      </c>
      <c r="N116" s="2">
        <v>89518</v>
      </c>
      <c r="O116" s="3">
        <f t="shared" si="15"/>
        <v>648969</v>
      </c>
      <c r="P116" s="3">
        <f t="shared" si="16"/>
        <v>1890418</v>
      </c>
    </row>
    <row r="117" spans="1:16" ht="12">
      <c r="A117" s="19">
        <v>35020</v>
      </c>
      <c r="B117" s="18"/>
      <c r="C117" s="2"/>
      <c r="D117" s="2"/>
      <c r="E117" s="2"/>
      <c r="F117" s="2"/>
      <c r="G117" s="2"/>
      <c r="H117" s="2"/>
      <c r="I117" s="2"/>
      <c r="J117" s="2"/>
      <c r="K117" s="2"/>
      <c r="L117" s="3"/>
      <c r="M117" s="2"/>
      <c r="N117" s="2"/>
      <c r="O117" s="3"/>
      <c r="P117" s="3"/>
    </row>
    <row r="118" spans="1:16" ht="12">
      <c r="A118" s="20" t="s">
        <v>149</v>
      </c>
      <c r="B118" s="17" t="s">
        <v>150</v>
      </c>
      <c r="C118" s="3">
        <v>11</v>
      </c>
      <c r="D118" s="3">
        <v>24041</v>
      </c>
      <c r="E118" s="3">
        <v>256</v>
      </c>
      <c r="F118" s="3">
        <v>2221</v>
      </c>
      <c r="G118" s="3">
        <v>365</v>
      </c>
      <c r="H118" s="3">
        <v>345</v>
      </c>
      <c r="I118" s="3">
        <v>17041</v>
      </c>
      <c r="J118" s="3">
        <v>78728</v>
      </c>
      <c r="K118" s="3">
        <v>121181</v>
      </c>
      <c r="L118" s="3">
        <f t="shared" si="14"/>
        <v>42453</v>
      </c>
      <c r="M118" s="3">
        <v>13281</v>
      </c>
      <c r="N118" s="3">
        <v>145</v>
      </c>
      <c r="O118" s="3">
        <f t="shared" si="15"/>
        <v>13136</v>
      </c>
      <c r="P118" s="3">
        <f t="shared" si="16"/>
        <v>29317</v>
      </c>
    </row>
    <row r="119" spans="1:31" ht="12">
      <c r="A119" s="21"/>
      <c r="B119" s="21"/>
      <c r="K119" s="2"/>
      <c r="L119" s="3"/>
      <c r="O119" s="3"/>
      <c r="P119" s="3"/>
      <c r="T119" s="2"/>
      <c r="U119" s="2"/>
      <c r="V119" s="2"/>
      <c r="W119" s="2"/>
      <c r="X119" s="2"/>
      <c r="Y119" s="2"/>
      <c r="Z119" s="2"/>
      <c r="AA119" s="2"/>
      <c r="AB119" s="2"/>
      <c r="AD119" s="2"/>
      <c r="AE119" s="2"/>
    </row>
    <row r="120" spans="1:16" ht="12">
      <c r="A120" s="19">
        <v>351</v>
      </c>
      <c r="B120" s="17" t="s">
        <v>151</v>
      </c>
      <c r="C120" s="3">
        <f aca="true" t="shared" si="25" ref="C120:K120">SUM(C122:C129)</f>
        <v>43</v>
      </c>
      <c r="D120" s="3">
        <f t="shared" si="25"/>
        <v>20164967</v>
      </c>
      <c r="E120" s="3">
        <f t="shared" si="25"/>
        <v>659892</v>
      </c>
      <c r="F120" s="3">
        <f t="shared" si="25"/>
        <v>449458</v>
      </c>
      <c r="G120" s="3">
        <f t="shared" si="25"/>
        <v>9822</v>
      </c>
      <c r="H120" s="3">
        <f t="shared" si="25"/>
        <v>9812</v>
      </c>
      <c r="I120" s="3">
        <f t="shared" si="25"/>
        <v>2548393</v>
      </c>
      <c r="J120" s="3">
        <f t="shared" si="25"/>
        <v>17992636</v>
      </c>
      <c r="K120" s="3">
        <f t="shared" si="25"/>
        <v>34121456</v>
      </c>
      <c r="L120" s="3">
        <f t="shared" si="14"/>
        <v>16128820</v>
      </c>
      <c r="M120" s="3">
        <f>SUM(M122:M129)</f>
        <v>2198391</v>
      </c>
      <c r="N120" s="3">
        <f>SUM(N122:N129)</f>
        <v>449178</v>
      </c>
      <c r="O120" s="3">
        <f t="shared" si="15"/>
        <v>1749213</v>
      </c>
      <c r="P120" s="3">
        <f t="shared" si="16"/>
        <v>14379607</v>
      </c>
    </row>
    <row r="121" spans="1:16" ht="12">
      <c r="A121" s="21"/>
      <c r="B121" s="21"/>
      <c r="K121" s="2"/>
      <c r="L121" s="3"/>
      <c r="O121" s="3"/>
      <c r="P121" s="3"/>
    </row>
    <row r="122" spans="1:31" ht="12">
      <c r="A122" s="19">
        <v>35111</v>
      </c>
      <c r="B122" s="17" t="s">
        <v>152</v>
      </c>
      <c r="C122" s="2">
        <v>6</v>
      </c>
      <c r="D122" s="2">
        <v>4907659</v>
      </c>
      <c r="E122" s="2">
        <v>68786</v>
      </c>
      <c r="F122" s="2">
        <v>249536</v>
      </c>
      <c r="G122" s="2">
        <v>3061</v>
      </c>
      <c r="H122" s="2">
        <v>3061</v>
      </c>
      <c r="I122" s="2">
        <v>541489</v>
      </c>
      <c r="J122" s="2">
        <v>4523479</v>
      </c>
      <c r="K122" s="2">
        <v>8066294</v>
      </c>
      <c r="L122" s="3">
        <f t="shared" si="14"/>
        <v>3542815</v>
      </c>
      <c r="M122" s="2">
        <v>389319</v>
      </c>
      <c r="N122" s="2">
        <v>339192</v>
      </c>
      <c r="O122" s="3">
        <f t="shared" si="15"/>
        <v>50127</v>
      </c>
      <c r="P122" s="3">
        <f t="shared" si="16"/>
        <v>3492688</v>
      </c>
      <c r="T122" s="2"/>
      <c r="U122" s="2"/>
      <c r="V122" s="2"/>
      <c r="W122" s="2"/>
      <c r="X122" s="2"/>
      <c r="Y122" s="2"/>
      <c r="Z122" s="2"/>
      <c r="AA122" s="2"/>
      <c r="AB122" s="2"/>
      <c r="AD122" s="2"/>
      <c r="AE122" s="2"/>
    </row>
    <row r="123" spans="1:31" ht="12">
      <c r="A123" s="19">
        <v>35112</v>
      </c>
      <c r="B123" s="17" t="s">
        <v>153</v>
      </c>
      <c r="C123" s="2">
        <v>8</v>
      </c>
      <c r="D123" s="2">
        <v>359542</v>
      </c>
      <c r="E123" s="2">
        <v>15671</v>
      </c>
      <c r="F123" s="2">
        <v>7624</v>
      </c>
      <c r="G123" s="2">
        <v>701</v>
      </c>
      <c r="H123" s="2">
        <v>698</v>
      </c>
      <c r="I123" s="2">
        <v>63788</v>
      </c>
      <c r="J123" s="2">
        <v>483636</v>
      </c>
      <c r="K123" s="2">
        <v>640129</v>
      </c>
      <c r="L123" s="3">
        <f t="shared" si="14"/>
        <v>156493</v>
      </c>
      <c r="M123" s="2">
        <v>38115</v>
      </c>
      <c r="N123" s="2">
        <v>5120</v>
      </c>
      <c r="O123" s="3">
        <f t="shared" si="15"/>
        <v>32995</v>
      </c>
      <c r="P123" s="3">
        <f t="shared" si="16"/>
        <v>123498</v>
      </c>
      <c r="T123" s="2"/>
      <c r="U123" s="2"/>
      <c r="V123" s="2"/>
      <c r="W123" s="2"/>
      <c r="X123" s="2"/>
      <c r="Y123" s="2"/>
      <c r="Z123" s="2"/>
      <c r="AA123" s="2"/>
      <c r="AB123" s="2"/>
      <c r="AD123" s="2"/>
      <c r="AE123" s="2"/>
    </row>
    <row r="124" spans="1:31" ht="12">
      <c r="A124" s="19">
        <v>35113</v>
      </c>
      <c r="B124" s="17" t="s">
        <v>154</v>
      </c>
      <c r="C124" s="2">
        <v>4</v>
      </c>
      <c r="D124" s="2">
        <v>99967</v>
      </c>
      <c r="E124" s="2">
        <v>-50</v>
      </c>
      <c r="F124" s="2">
        <v>18862</v>
      </c>
      <c r="G124" s="2">
        <v>184</v>
      </c>
      <c r="H124" s="2">
        <v>184</v>
      </c>
      <c r="I124" s="2">
        <v>26996</v>
      </c>
      <c r="J124" s="2">
        <v>402822</v>
      </c>
      <c r="K124" s="2">
        <v>530177</v>
      </c>
      <c r="L124" s="3">
        <f t="shared" si="14"/>
        <v>127355</v>
      </c>
      <c r="M124" s="2">
        <v>37113</v>
      </c>
      <c r="N124" s="2">
        <v>644</v>
      </c>
      <c r="O124" s="3">
        <f t="shared" si="15"/>
        <v>36469</v>
      </c>
      <c r="P124" s="3">
        <f t="shared" si="16"/>
        <v>90886</v>
      </c>
      <c r="T124" s="2"/>
      <c r="U124" s="2"/>
      <c r="V124" s="2"/>
      <c r="W124" s="2"/>
      <c r="X124" s="2"/>
      <c r="Y124" s="2"/>
      <c r="Z124" s="2"/>
      <c r="AA124" s="2"/>
      <c r="AB124" s="2"/>
      <c r="AD124" s="2"/>
      <c r="AE124" s="2"/>
    </row>
    <row r="125" spans="1:16" ht="12">
      <c r="A125" s="19">
        <v>35120</v>
      </c>
      <c r="B125" s="17" t="s">
        <v>155</v>
      </c>
      <c r="C125" s="2">
        <v>3</v>
      </c>
      <c r="D125" s="2">
        <v>53085</v>
      </c>
      <c r="E125" s="2">
        <v>241</v>
      </c>
      <c r="F125" s="2">
        <v>-8198</v>
      </c>
      <c r="G125" s="2">
        <v>96</v>
      </c>
      <c r="H125" s="2">
        <v>95</v>
      </c>
      <c r="I125" s="2">
        <v>8383</v>
      </c>
      <c r="J125" s="2">
        <v>104991</v>
      </c>
      <c r="K125" s="2">
        <v>173801</v>
      </c>
      <c r="L125" s="3">
        <f t="shared" si="14"/>
        <v>68810</v>
      </c>
      <c r="M125" s="2">
        <v>11023</v>
      </c>
      <c r="N125" s="2">
        <v>8</v>
      </c>
      <c r="O125" s="3">
        <f t="shared" si="15"/>
        <v>11015</v>
      </c>
      <c r="P125" s="3">
        <f t="shared" si="16"/>
        <v>57795</v>
      </c>
    </row>
    <row r="126" spans="1:16" ht="12">
      <c r="A126" s="19">
        <v>35130</v>
      </c>
      <c r="B126" s="17" t="s">
        <v>156</v>
      </c>
      <c r="C126" s="2">
        <v>8</v>
      </c>
      <c r="D126" s="2">
        <v>365591</v>
      </c>
      <c r="E126" s="2">
        <v>27819</v>
      </c>
      <c r="F126" s="2">
        <v>5398</v>
      </c>
      <c r="G126" s="2">
        <v>275</v>
      </c>
      <c r="H126" s="2">
        <v>275</v>
      </c>
      <c r="I126" s="2">
        <v>28110</v>
      </c>
      <c r="J126" s="2">
        <v>195891</v>
      </c>
      <c r="K126" s="2">
        <v>353665</v>
      </c>
      <c r="L126" s="3">
        <f t="shared" si="14"/>
        <v>157774</v>
      </c>
      <c r="M126" s="2">
        <v>18086</v>
      </c>
      <c r="N126" s="2">
        <v>24237</v>
      </c>
      <c r="O126" s="3">
        <f t="shared" si="15"/>
        <v>-6151</v>
      </c>
      <c r="P126" s="3">
        <f t="shared" si="16"/>
        <v>163925</v>
      </c>
    </row>
    <row r="127" spans="1:16" ht="12">
      <c r="A127" s="19">
        <v>35140</v>
      </c>
      <c r="B127" s="17" t="s">
        <v>157</v>
      </c>
      <c r="C127" s="2">
        <v>5</v>
      </c>
      <c r="D127" s="2">
        <v>11784183</v>
      </c>
      <c r="E127" s="2">
        <v>435991</v>
      </c>
      <c r="F127" s="2">
        <v>-8761</v>
      </c>
      <c r="G127" s="2">
        <v>5022</v>
      </c>
      <c r="H127" s="2">
        <v>5022</v>
      </c>
      <c r="I127" s="2">
        <v>1663934</v>
      </c>
      <c r="J127" s="2">
        <v>8927803</v>
      </c>
      <c r="K127" s="2">
        <v>18407812</v>
      </c>
      <c r="L127" s="3">
        <f t="shared" si="14"/>
        <v>9480009</v>
      </c>
      <c r="M127" s="2">
        <v>1372097</v>
      </c>
      <c r="N127" s="2">
        <v>58675</v>
      </c>
      <c r="O127" s="3">
        <f t="shared" si="15"/>
        <v>1313422</v>
      </c>
      <c r="P127" s="3">
        <f t="shared" si="16"/>
        <v>8166587</v>
      </c>
    </row>
    <row r="128" spans="1:16" ht="12">
      <c r="A128" s="19">
        <v>35150</v>
      </c>
      <c r="B128" s="17" t="s">
        <v>158</v>
      </c>
      <c r="C128" s="2">
        <v>3</v>
      </c>
      <c r="D128" s="2">
        <v>43575</v>
      </c>
      <c r="E128" s="2">
        <v>9917</v>
      </c>
      <c r="F128" s="2">
        <v>-127198</v>
      </c>
      <c r="G128" s="2">
        <v>77</v>
      </c>
      <c r="H128" s="2">
        <v>75</v>
      </c>
      <c r="I128" s="2">
        <v>17947</v>
      </c>
      <c r="J128" s="2">
        <v>6749</v>
      </c>
      <c r="K128" s="2">
        <v>960150</v>
      </c>
      <c r="L128" s="3">
        <f t="shared" si="14"/>
        <v>953401</v>
      </c>
      <c r="M128" s="2">
        <v>254699</v>
      </c>
      <c r="N128" s="2">
        <v>0</v>
      </c>
      <c r="O128" s="3">
        <f t="shared" si="15"/>
        <v>254699</v>
      </c>
      <c r="P128" s="3">
        <f t="shared" si="16"/>
        <v>698702</v>
      </c>
    </row>
    <row r="129" spans="1:16" ht="12">
      <c r="A129" s="19">
        <v>35160</v>
      </c>
      <c r="B129" s="17" t="s">
        <v>159</v>
      </c>
      <c r="C129" s="2">
        <v>6</v>
      </c>
      <c r="D129" s="2">
        <v>2551365</v>
      </c>
      <c r="E129" s="2">
        <v>101517</v>
      </c>
      <c r="F129" s="2">
        <v>312195</v>
      </c>
      <c r="G129" s="2">
        <v>406</v>
      </c>
      <c r="H129" s="2">
        <v>402</v>
      </c>
      <c r="I129" s="2">
        <v>197746</v>
      </c>
      <c r="J129" s="2">
        <v>3347265</v>
      </c>
      <c r="K129" s="2">
        <v>4989428</v>
      </c>
      <c r="L129" s="3">
        <f t="shared" si="14"/>
        <v>1642163</v>
      </c>
      <c r="M129" s="2">
        <v>77939</v>
      </c>
      <c r="N129" s="2">
        <v>21302</v>
      </c>
      <c r="O129" s="3">
        <f t="shared" si="15"/>
        <v>56637</v>
      </c>
      <c r="P129" s="3">
        <f t="shared" si="16"/>
        <v>1585526</v>
      </c>
    </row>
    <row r="130" spans="1:16" ht="12">
      <c r="A130" s="18"/>
      <c r="B130" s="18"/>
      <c r="L130" s="3"/>
      <c r="O130" s="3"/>
      <c r="P130" s="3"/>
    </row>
    <row r="131" spans="1:16" ht="12">
      <c r="A131" s="19">
        <v>352</v>
      </c>
      <c r="B131" s="17" t="s">
        <v>160</v>
      </c>
      <c r="C131" s="3">
        <f aca="true" t="shared" si="26" ref="C131:K131">SUM(C133:C138)</f>
        <v>49</v>
      </c>
      <c r="D131" s="3">
        <f t="shared" si="26"/>
        <v>1703621</v>
      </c>
      <c r="E131" s="3">
        <f t="shared" si="26"/>
        <v>184377</v>
      </c>
      <c r="F131" s="3">
        <f t="shared" si="26"/>
        <v>51551</v>
      </c>
      <c r="G131" s="3">
        <f t="shared" si="26"/>
        <v>3806</v>
      </c>
      <c r="H131" s="3">
        <f t="shared" si="26"/>
        <v>3778</v>
      </c>
      <c r="I131" s="3">
        <f t="shared" si="26"/>
        <v>658310</v>
      </c>
      <c r="J131" s="3">
        <f t="shared" si="26"/>
        <v>5568129</v>
      </c>
      <c r="K131" s="3">
        <f t="shared" si="26"/>
        <v>8610787</v>
      </c>
      <c r="L131" s="3">
        <f t="shared" si="14"/>
        <v>3042658</v>
      </c>
      <c r="M131" s="3">
        <f>SUM(M133:M138)</f>
        <v>1234127</v>
      </c>
      <c r="N131" s="3">
        <f>SUM(N133:N138)</f>
        <v>40240</v>
      </c>
      <c r="O131" s="3">
        <f t="shared" si="15"/>
        <v>1193887</v>
      </c>
      <c r="P131" s="3">
        <f t="shared" si="16"/>
        <v>1848771</v>
      </c>
    </row>
    <row r="132" spans="1:16" ht="12">
      <c r="A132" s="21"/>
      <c r="B132" s="21"/>
      <c r="K132" s="2"/>
      <c r="L132" s="3"/>
      <c r="O132" s="3"/>
      <c r="P132" s="3"/>
    </row>
    <row r="133" spans="1:31" ht="12">
      <c r="A133" s="19">
        <v>35210</v>
      </c>
      <c r="B133" s="17" t="s">
        <v>161</v>
      </c>
      <c r="C133" s="2">
        <v>11</v>
      </c>
      <c r="D133" s="2">
        <v>154345</v>
      </c>
      <c r="E133" s="2">
        <v>9181</v>
      </c>
      <c r="F133" s="2">
        <v>86727</v>
      </c>
      <c r="G133" s="2">
        <v>586</v>
      </c>
      <c r="H133" s="2">
        <v>573</v>
      </c>
      <c r="I133" s="2">
        <v>189728</v>
      </c>
      <c r="J133" s="2">
        <v>1301853</v>
      </c>
      <c r="K133" s="2">
        <v>1661515</v>
      </c>
      <c r="L133" s="3">
        <f t="shared" si="14"/>
        <v>359662</v>
      </c>
      <c r="M133" s="2">
        <v>316562</v>
      </c>
      <c r="N133" s="2">
        <v>6227</v>
      </c>
      <c r="O133" s="3">
        <f t="shared" si="15"/>
        <v>310335</v>
      </c>
      <c r="P133" s="3">
        <f t="shared" si="16"/>
        <v>49327</v>
      </c>
      <c r="T133" s="2"/>
      <c r="U133" s="2"/>
      <c r="V133" s="2"/>
      <c r="W133" s="2"/>
      <c r="X133" s="2"/>
      <c r="Y133" s="2"/>
      <c r="Z133" s="2"/>
      <c r="AA133" s="2"/>
      <c r="AB133" s="2"/>
      <c r="AD133" s="2"/>
      <c r="AE133" s="2"/>
    </row>
    <row r="134" spans="1:16" ht="12">
      <c r="A134" s="19">
        <v>35220</v>
      </c>
      <c r="B134" s="17" t="s">
        <v>162</v>
      </c>
      <c r="C134" s="2">
        <v>3</v>
      </c>
      <c r="D134" s="2">
        <v>12043</v>
      </c>
      <c r="E134" s="2">
        <v>1813</v>
      </c>
      <c r="F134" s="2">
        <v>-4372</v>
      </c>
      <c r="G134" s="2">
        <v>150</v>
      </c>
      <c r="H134" s="2">
        <v>150</v>
      </c>
      <c r="I134" s="2">
        <v>15059</v>
      </c>
      <c r="J134" s="2">
        <v>105286</v>
      </c>
      <c r="K134" s="2">
        <v>143258</v>
      </c>
      <c r="L134" s="3">
        <f t="shared" si="14"/>
        <v>37972</v>
      </c>
      <c r="M134" s="2">
        <v>5187</v>
      </c>
      <c r="N134" s="2">
        <v>348</v>
      </c>
      <c r="O134" s="3">
        <f t="shared" si="15"/>
        <v>4839</v>
      </c>
      <c r="P134" s="3">
        <f t="shared" si="16"/>
        <v>33133</v>
      </c>
    </row>
    <row r="135" spans="1:16" ht="12">
      <c r="A135" s="19">
        <v>35230</v>
      </c>
      <c r="B135" s="17" t="s">
        <v>163</v>
      </c>
      <c r="C135" s="2">
        <v>23</v>
      </c>
      <c r="D135" s="2">
        <v>333333</v>
      </c>
      <c r="E135" s="2">
        <v>139969</v>
      </c>
      <c r="F135" s="2">
        <v>-37827</v>
      </c>
      <c r="G135" s="2">
        <v>2128</v>
      </c>
      <c r="H135" s="2">
        <v>2113</v>
      </c>
      <c r="I135" s="2">
        <v>323719</v>
      </c>
      <c r="J135" s="2">
        <v>3257689</v>
      </c>
      <c r="K135" s="2">
        <v>5578261</v>
      </c>
      <c r="L135" s="3">
        <f t="shared" si="14"/>
        <v>2320572</v>
      </c>
      <c r="M135" s="2">
        <v>825677</v>
      </c>
      <c r="N135" s="2">
        <v>306</v>
      </c>
      <c r="O135" s="3">
        <f t="shared" si="15"/>
        <v>825371</v>
      </c>
      <c r="P135" s="3">
        <f t="shared" si="16"/>
        <v>1495201</v>
      </c>
    </row>
    <row r="136" spans="1:16" ht="12">
      <c r="A136" s="19">
        <v>35250</v>
      </c>
      <c r="B136" s="18"/>
      <c r="C136" s="2"/>
      <c r="D136" s="2"/>
      <c r="E136" s="2"/>
      <c r="F136" s="2"/>
      <c r="G136" s="2"/>
      <c r="H136" s="2"/>
      <c r="I136" s="2"/>
      <c r="J136" s="2"/>
      <c r="K136" s="2"/>
      <c r="L136" s="3"/>
      <c r="M136" s="2"/>
      <c r="N136" s="2"/>
      <c r="O136" s="3"/>
      <c r="P136" s="3"/>
    </row>
    <row r="137" spans="1:31" ht="12">
      <c r="A137" s="20" t="s">
        <v>164</v>
      </c>
      <c r="B137" s="17" t="s">
        <v>165</v>
      </c>
      <c r="C137" s="3">
        <v>5</v>
      </c>
      <c r="D137" s="3">
        <v>143324</v>
      </c>
      <c r="E137" s="3">
        <v>12861</v>
      </c>
      <c r="F137" s="3">
        <v>38503</v>
      </c>
      <c r="G137" s="3">
        <v>225</v>
      </c>
      <c r="H137" s="3">
        <v>225</v>
      </c>
      <c r="I137" s="3">
        <v>29971</v>
      </c>
      <c r="J137" s="3">
        <v>356016</v>
      </c>
      <c r="K137" s="3">
        <v>411691</v>
      </c>
      <c r="L137" s="3">
        <f t="shared" si="14"/>
        <v>55675</v>
      </c>
      <c r="M137" s="3">
        <v>25782</v>
      </c>
      <c r="N137" s="3">
        <v>148</v>
      </c>
      <c r="O137" s="3">
        <f t="shared" si="15"/>
        <v>25634</v>
      </c>
      <c r="P137" s="3">
        <f t="shared" si="16"/>
        <v>30041</v>
      </c>
      <c r="T137" s="2"/>
      <c r="U137" s="2"/>
      <c r="V137" s="2"/>
      <c r="W137" s="2"/>
      <c r="X137" s="2"/>
      <c r="Y137" s="2"/>
      <c r="Z137" s="2"/>
      <c r="AA137" s="2"/>
      <c r="AB137" s="2"/>
      <c r="AD137" s="2"/>
      <c r="AE137" s="2"/>
    </row>
    <row r="138" spans="1:31" ht="12">
      <c r="A138" s="19">
        <v>35290</v>
      </c>
      <c r="B138" s="17" t="s">
        <v>160</v>
      </c>
      <c r="C138" s="2">
        <v>7</v>
      </c>
      <c r="D138" s="2">
        <v>1060576</v>
      </c>
      <c r="E138" s="2">
        <v>20553</v>
      </c>
      <c r="F138" s="2">
        <v>-31480</v>
      </c>
      <c r="G138" s="2">
        <v>717</v>
      </c>
      <c r="H138" s="2">
        <v>717</v>
      </c>
      <c r="I138" s="2">
        <v>99833</v>
      </c>
      <c r="J138" s="2">
        <v>547285</v>
      </c>
      <c r="K138" s="2">
        <v>816062</v>
      </c>
      <c r="L138" s="3">
        <f t="shared" si="14"/>
        <v>268777</v>
      </c>
      <c r="M138" s="2">
        <v>60919</v>
      </c>
      <c r="N138" s="2">
        <v>33211</v>
      </c>
      <c r="O138" s="3">
        <f t="shared" si="15"/>
        <v>27708</v>
      </c>
      <c r="P138" s="3">
        <f t="shared" si="16"/>
        <v>241069</v>
      </c>
      <c r="T138" s="2"/>
      <c r="U138" s="2"/>
      <c r="V138" s="2"/>
      <c r="W138" s="2"/>
      <c r="X138" s="2"/>
      <c r="Y138" s="2"/>
      <c r="Z138" s="2"/>
      <c r="AA138" s="2"/>
      <c r="AB138" s="2"/>
      <c r="AD138" s="2"/>
      <c r="AE138" s="2"/>
    </row>
    <row r="139" spans="1:16" ht="12">
      <c r="A139" s="18"/>
      <c r="B139" s="18"/>
      <c r="C139" s="2"/>
      <c r="D139" s="2"/>
      <c r="E139" s="2"/>
      <c r="F139" s="2"/>
      <c r="G139" s="2"/>
      <c r="H139" s="2"/>
      <c r="I139" s="2"/>
      <c r="J139" s="2"/>
      <c r="K139" s="2"/>
      <c r="L139" s="3"/>
      <c r="M139" s="2"/>
      <c r="N139" s="2"/>
      <c r="O139" s="3"/>
      <c r="P139" s="3"/>
    </row>
    <row r="140" spans="1:31" ht="12">
      <c r="A140" s="19">
        <v>354</v>
      </c>
      <c r="B140" s="17" t="s">
        <v>166</v>
      </c>
      <c r="C140" s="3">
        <v>3</v>
      </c>
      <c r="D140" s="3">
        <v>18076</v>
      </c>
      <c r="E140" s="3">
        <v>-1199</v>
      </c>
      <c r="F140" s="3">
        <v>5788</v>
      </c>
      <c r="G140" s="3">
        <v>87</v>
      </c>
      <c r="H140" s="3">
        <v>79</v>
      </c>
      <c r="I140" s="3">
        <v>13494</v>
      </c>
      <c r="J140" s="3">
        <v>414595</v>
      </c>
      <c r="K140" s="3">
        <v>449269</v>
      </c>
      <c r="L140" s="3">
        <f t="shared" si="14"/>
        <v>34674</v>
      </c>
      <c r="M140" s="3">
        <v>12254</v>
      </c>
      <c r="N140" s="3">
        <v>170</v>
      </c>
      <c r="O140" s="3">
        <f t="shared" si="15"/>
        <v>12084</v>
      </c>
      <c r="P140" s="3">
        <f t="shared" si="16"/>
        <v>22590</v>
      </c>
      <c r="T140" s="3"/>
      <c r="U140" s="3"/>
      <c r="V140" s="3"/>
      <c r="W140" s="3"/>
      <c r="X140" s="3"/>
      <c r="Y140" s="3"/>
      <c r="Z140" s="3"/>
      <c r="AA140" s="3"/>
      <c r="AB140" s="3"/>
      <c r="AD140" s="3"/>
      <c r="AE140" s="3"/>
    </row>
    <row r="141" spans="1:16" ht="12">
      <c r="A141" s="18"/>
      <c r="B141" s="18"/>
      <c r="C141" s="2"/>
      <c r="D141" s="2"/>
      <c r="E141" s="2"/>
      <c r="F141" s="2"/>
      <c r="G141" s="2"/>
      <c r="H141" s="2"/>
      <c r="I141" s="2"/>
      <c r="J141" s="2"/>
      <c r="K141" s="2"/>
      <c r="L141" s="3"/>
      <c r="M141" s="2"/>
      <c r="N141" s="2"/>
      <c r="O141" s="3"/>
      <c r="P141" s="3"/>
    </row>
    <row r="142" spans="1:16" ht="12">
      <c r="A142" s="19">
        <v>355</v>
      </c>
      <c r="B142" s="17" t="s">
        <v>167</v>
      </c>
      <c r="C142" s="3">
        <f aca="true" t="shared" si="27" ref="C142:K142">SUM(C144:C148)</f>
        <v>23</v>
      </c>
      <c r="D142" s="3">
        <f t="shared" si="27"/>
        <v>161960</v>
      </c>
      <c r="E142" s="3">
        <f t="shared" si="27"/>
        <v>5089</v>
      </c>
      <c r="F142" s="3">
        <f t="shared" si="27"/>
        <v>27724</v>
      </c>
      <c r="G142" s="3">
        <f t="shared" si="27"/>
        <v>1162</v>
      </c>
      <c r="H142" s="3">
        <f t="shared" si="27"/>
        <v>1160</v>
      </c>
      <c r="I142" s="3">
        <f t="shared" si="27"/>
        <v>82413</v>
      </c>
      <c r="J142" s="3">
        <f t="shared" si="27"/>
        <v>606708</v>
      </c>
      <c r="K142" s="3">
        <f t="shared" si="27"/>
        <v>828268</v>
      </c>
      <c r="L142" s="3">
        <f aca="true" t="shared" si="28" ref="L142:L205">K142-J142</f>
        <v>221560</v>
      </c>
      <c r="M142" s="3">
        <f>SUM(M144:M148)</f>
        <v>84432</v>
      </c>
      <c r="N142" s="3">
        <f>SUM(N144:N148)</f>
        <v>7924</v>
      </c>
      <c r="O142" s="3">
        <f aca="true" t="shared" si="29" ref="O142:O205">M142-N142</f>
        <v>76508</v>
      </c>
      <c r="P142" s="3">
        <f aca="true" t="shared" si="30" ref="P142:P205">L142-O142</f>
        <v>145052</v>
      </c>
    </row>
    <row r="143" spans="1:16" ht="12">
      <c r="A143" s="18"/>
      <c r="B143" s="18"/>
      <c r="L143" s="3"/>
      <c r="O143" s="3"/>
      <c r="P143" s="3"/>
    </row>
    <row r="144" spans="1:31" ht="12">
      <c r="A144" s="19">
        <v>35510</v>
      </c>
      <c r="B144" s="17" t="s">
        <v>168</v>
      </c>
      <c r="C144" s="2">
        <v>4</v>
      </c>
      <c r="D144" s="2">
        <v>15445</v>
      </c>
      <c r="E144" s="2">
        <v>449</v>
      </c>
      <c r="F144" s="2">
        <v>1217</v>
      </c>
      <c r="G144" s="2">
        <v>99</v>
      </c>
      <c r="H144" s="2">
        <v>99</v>
      </c>
      <c r="I144" s="2">
        <v>5596</v>
      </c>
      <c r="J144" s="2">
        <v>45189</v>
      </c>
      <c r="K144" s="2">
        <v>55886</v>
      </c>
      <c r="L144" s="3">
        <f t="shared" si="28"/>
        <v>10697</v>
      </c>
      <c r="M144" s="2">
        <v>8731</v>
      </c>
      <c r="N144" s="2">
        <v>0</v>
      </c>
      <c r="O144" s="3">
        <f t="shared" si="29"/>
        <v>8731</v>
      </c>
      <c r="P144" s="3">
        <f t="shared" si="30"/>
        <v>1966</v>
      </c>
      <c r="T144" s="3"/>
      <c r="U144" s="3"/>
      <c r="V144" s="3"/>
      <c r="W144" s="3"/>
      <c r="X144" s="3"/>
      <c r="Y144" s="3"/>
      <c r="Z144" s="3"/>
      <c r="AA144" s="3"/>
      <c r="AB144" s="3"/>
      <c r="AD144" s="3"/>
      <c r="AE144" s="3"/>
    </row>
    <row r="145" spans="1:31" ht="12">
      <c r="A145" s="19">
        <v>35591</v>
      </c>
      <c r="B145" s="17" t="s">
        <v>169</v>
      </c>
      <c r="C145" s="2">
        <v>4</v>
      </c>
      <c r="D145" s="2">
        <v>39637</v>
      </c>
      <c r="E145" s="2">
        <v>91</v>
      </c>
      <c r="F145" s="2">
        <v>-48</v>
      </c>
      <c r="G145" s="2">
        <v>100</v>
      </c>
      <c r="H145" s="2">
        <v>98</v>
      </c>
      <c r="I145" s="2">
        <v>3462</v>
      </c>
      <c r="J145" s="2">
        <v>12364</v>
      </c>
      <c r="K145" s="2">
        <v>19130</v>
      </c>
      <c r="L145" s="3">
        <f t="shared" si="28"/>
        <v>6766</v>
      </c>
      <c r="M145" s="2">
        <v>1057</v>
      </c>
      <c r="N145" s="2">
        <v>0</v>
      </c>
      <c r="O145" s="3">
        <f t="shared" si="29"/>
        <v>1057</v>
      </c>
      <c r="P145" s="3">
        <f t="shared" si="30"/>
        <v>5709</v>
      </c>
      <c r="T145" s="2"/>
      <c r="U145" s="2"/>
      <c r="V145" s="2"/>
      <c r="W145" s="2"/>
      <c r="X145" s="2"/>
      <c r="Y145" s="2"/>
      <c r="Z145" s="2"/>
      <c r="AA145" s="2"/>
      <c r="AB145" s="2"/>
      <c r="AD145" s="2"/>
      <c r="AE145" s="2"/>
    </row>
    <row r="146" spans="1:31" ht="12">
      <c r="A146" s="19">
        <v>35593</v>
      </c>
      <c r="B146" s="17" t="s">
        <v>170</v>
      </c>
      <c r="C146" s="2">
        <v>4</v>
      </c>
      <c r="D146" s="2">
        <v>10920</v>
      </c>
      <c r="E146" s="2">
        <v>814</v>
      </c>
      <c r="F146" s="2">
        <v>4674</v>
      </c>
      <c r="G146" s="2">
        <v>125</v>
      </c>
      <c r="H146" s="2">
        <v>125</v>
      </c>
      <c r="I146" s="2">
        <v>5011</v>
      </c>
      <c r="J146" s="2">
        <v>84813</v>
      </c>
      <c r="K146" s="2">
        <v>124301</v>
      </c>
      <c r="L146" s="3">
        <f t="shared" si="28"/>
        <v>39488</v>
      </c>
      <c r="M146" s="2">
        <v>11716</v>
      </c>
      <c r="N146" s="2">
        <v>0</v>
      </c>
      <c r="O146" s="3">
        <f t="shared" si="29"/>
        <v>11716</v>
      </c>
      <c r="P146" s="3">
        <f t="shared" si="30"/>
        <v>27772</v>
      </c>
      <c r="T146" s="2"/>
      <c r="U146" s="2"/>
      <c r="V146" s="2"/>
      <c r="W146" s="2"/>
      <c r="X146" s="2"/>
      <c r="Y146" s="2"/>
      <c r="Z146" s="2"/>
      <c r="AA146" s="2"/>
      <c r="AB146" s="2"/>
      <c r="AD146" s="2"/>
      <c r="AE146" s="2"/>
    </row>
    <row r="147" spans="1:31" ht="12">
      <c r="A147" s="19">
        <v>35599</v>
      </c>
      <c r="B147" s="17" t="s">
        <v>171</v>
      </c>
      <c r="C147" s="2">
        <v>8</v>
      </c>
      <c r="D147" s="2">
        <v>69167</v>
      </c>
      <c r="E147" s="2">
        <v>2423</v>
      </c>
      <c r="F147" s="2">
        <v>19376</v>
      </c>
      <c r="G147" s="2">
        <v>626</v>
      </c>
      <c r="H147" s="2">
        <v>626</v>
      </c>
      <c r="I147" s="2">
        <v>50688</v>
      </c>
      <c r="J147" s="2">
        <v>412608</v>
      </c>
      <c r="K147" s="2">
        <v>537252</v>
      </c>
      <c r="L147" s="3">
        <f t="shared" si="28"/>
        <v>124644</v>
      </c>
      <c r="M147" s="2">
        <v>50209</v>
      </c>
      <c r="N147" s="2">
        <v>7924</v>
      </c>
      <c r="O147" s="3">
        <f t="shared" si="29"/>
        <v>42285</v>
      </c>
      <c r="P147" s="3">
        <f t="shared" si="30"/>
        <v>82359</v>
      </c>
      <c r="T147" s="2"/>
      <c r="U147" s="2"/>
      <c r="V147" s="2"/>
      <c r="W147" s="2"/>
      <c r="X147" s="2"/>
      <c r="Y147" s="2"/>
      <c r="Z147" s="2"/>
      <c r="AA147" s="2"/>
      <c r="AB147" s="2"/>
      <c r="AD147" s="2"/>
      <c r="AE147" s="2"/>
    </row>
    <row r="148" spans="1:31" ht="12">
      <c r="A148" s="20" t="s">
        <v>97</v>
      </c>
      <c r="B148" s="17" t="s">
        <v>98</v>
      </c>
      <c r="C148" s="3">
        <v>3</v>
      </c>
      <c r="D148" s="3">
        <v>26791</v>
      </c>
      <c r="E148" s="3">
        <v>1312</v>
      </c>
      <c r="F148" s="3">
        <v>2505</v>
      </c>
      <c r="G148" s="3">
        <v>212</v>
      </c>
      <c r="H148" s="3">
        <v>212</v>
      </c>
      <c r="I148" s="3">
        <v>17656</v>
      </c>
      <c r="J148" s="3">
        <v>51734</v>
      </c>
      <c r="K148" s="3">
        <v>91699</v>
      </c>
      <c r="L148" s="3">
        <f t="shared" si="28"/>
        <v>39965</v>
      </c>
      <c r="M148" s="3">
        <v>12719</v>
      </c>
      <c r="N148" s="3">
        <v>0</v>
      </c>
      <c r="O148" s="3">
        <f t="shared" si="29"/>
        <v>12719</v>
      </c>
      <c r="P148" s="3">
        <f t="shared" si="30"/>
        <v>27246</v>
      </c>
      <c r="T148" s="2"/>
      <c r="U148" s="2"/>
      <c r="V148" s="2"/>
      <c r="W148" s="2"/>
      <c r="X148" s="2"/>
      <c r="Y148" s="2"/>
      <c r="Z148" s="2"/>
      <c r="AA148" s="2"/>
      <c r="AB148" s="2"/>
      <c r="AD148" s="2"/>
      <c r="AE148" s="2"/>
    </row>
    <row r="149" spans="1:31" ht="12">
      <c r="A149" s="18"/>
      <c r="B149" s="18"/>
      <c r="C149" s="2"/>
      <c r="D149" s="2"/>
      <c r="E149" s="2"/>
      <c r="F149" s="2"/>
      <c r="G149" s="2"/>
      <c r="H149" s="2"/>
      <c r="I149" s="2"/>
      <c r="J149" s="2"/>
      <c r="K149" s="2"/>
      <c r="L149" s="3"/>
      <c r="M149" s="2"/>
      <c r="N149" s="2"/>
      <c r="O149" s="3"/>
      <c r="P149" s="3"/>
      <c r="T149" s="2"/>
      <c r="U149" s="2"/>
      <c r="V149" s="2"/>
      <c r="W149" s="2"/>
      <c r="X149" s="2"/>
      <c r="Y149" s="2"/>
      <c r="Z149" s="2"/>
      <c r="AA149" s="2"/>
      <c r="AB149" s="2"/>
      <c r="AD149" s="2"/>
      <c r="AE149" s="2"/>
    </row>
    <row r="150" spans="1:31" ht="12">
      <c r="A150" s="19">
        <v>356</v>
      </c>
      <c r="B150" s="17" t="s">
        <v>172</v>
      </c>
      <c r="C150" s="3">
        <f aca="true" t="shared" si="31" ref="C150:K150">SUM(C152:C153)</f>
        <v>28</v>
      </c>
      <c r="D150" s="3">
        <f t="shared" si="31"/>
        <v>963755</v>
      </c>
      <c r="E150" s="3">
        <f t="shared" si="31"/>
        <v>11273</v>
      </c>
      <c r="F150" s="3">
        <f t="shared" si="31"/>
        <v>20488</v>
      </c>
      <c r="G150" s="3">
        <f t="shared" si="31"/>
        <v>1213</v>
      </c>
      <c r="H150" s="3">
        <f t="shared" si="31"/>
        <v>1197</v>
      </c>
      <c r="I150" s="3">
        <f t="shared" si="31"/>
        <v>77325</v>
      </c>
      <c r="J150" s="3">
        <f t="shared" si="31"/>
        <v>804769</v>
      </c>
      <c r="K150" s="3">
        <f t="shared" si="31"/>
        <v>1164797</v>
      </c>
      <c r="L150" s="3">
        <f t="shared" si="28"/>
        <v>360028</v>
      </c>
      <c r="M150" s="3">
        <f>SUM(M152:M153)</f>
        <v>35596</v>
      </c>
      <c r="N150" s="3">
        <f>SUM(N152:N153)</f>
        <v>3201</v>
      </c>
      <c r="O150" s="3">
        <f t="shared" si="29"/>
        <v>32395</v>
      </c>
      <c r="P150" s="3">
        <f t="shared" si="30"/>
        <v>327633</v>
      </c>
      <c r="T150" s="2"/>
      <c r="U150" s="2"/>
      <c r="V150" s="2"/>
      <c r="W150" s="2"/>
      <c r="X150" s="2"/>
      <c r="Y150" s="2"/>
      <c r="Z150" s="2"/>
      <c r="AA150" s="2"/>
      <c r="AB150" s="2"/>
      <c r="AD150" s="2"/>
      <c r="AE150" s="2"/>
    </row>
    <row r="151" spans="1:31" ht="12">
      <c r="A151" s="18"/>
      <c r="B151" s="18"/>
      <c r="C151" s="2"/>
      <c r="D151" s="2"/>
      <c r="E151" s="2"/>
      <c r="F151" s="2"/>
      <c r="G151" s="2"/>
      <c r="H151" s="2"/>
      <c r="I151" s="2"/>
      <c r="J151" s="2"/>
      <c r="K151" s="2"/>
      <c r="L151" s="3"/>
      <c r="M151" s="2"/>
      <c r="N151" s="2"/>
      <c r="O151" s="3"/>
      <c r="P151" s="3"/>
      <c r="T151" s="2"/>
      <c r="U151" s="2"/>
      <c r="V151" s="2"/>
      <c r="W151" s="2"/>
      <c r="X151" s="2"/>
      <c r="Y151" s="2"/>
      <c r="Z151" s="2"/>
      <c r="AA151" s="2"/>
      <c r="AB151" s="2"/>
      <c r="AD151" s="2"/>
      <c r="AE151" s="2"/>
    </row>
    <row r="152" spans="1:31" ht="12">
      <c r="A152" s="19">
        <v>35610</v>
      </c>
      <c r="B152" s="17" t="s">
        <v>173</v>
      </c>
      <c r="C152" s="2">
        <v>6</v>
      </c>
      <c r="D152" s="2">
        <v>11611</v>
      </c>
      <c r="E152" s="2">
        <v>482</v>
      </c>
      <c r="F152" s="2">
        <v>900</v>
      </c>
      <c r="G152" s="2">
        <v>97</v>
      </c>
      <c r="H152" s="2">
        <v>97</v>
      </c>
      <c r="I152" s="2">
        <v>5522</v>
      </c>
      <c r="J152" s="2">
        <v>14967</v>
      </c>
      <c r="K152" s="2">
        <v>23342</v>
      </c>
      <c r="L152" s="3">
        <f t="shared" si="28"/>
        <v>8375</v>
      </c>
      <c r="M152" s="2">
        <v>1055</v>
      </c>
      <c r="N152" s="2">
        <v>201</v>
      </c>
      <c r="O152" s="3">
        <f t="shared" si="29"/>
        <v>854</v>
      </c>
      <c r="P152" s="3">
        <f t="shared" si="30"/>
        <v>7521</v>
      </c>
      <c r="T152" s="2"/>
      <c r="U152" s="2"/>
      <c r="V152" s="2"/>
      <c r="W152" s="2"/>
      <c r="X152" s="2"/>
      <c r="Y152" s="2"/>
      <c r="Z152" s="2"/>
      <c r="AA152" s="2"/>
      <c r="AB152" s="2"/>
      <c r="AD152" s="2"/>
      <c r="AE152" s="2"/>
    </row>
    <row r="153" spans="1:31" ht="12">
      <c r="A153" s="19">
        <v>35690</v>
      </c>
      <c r="B153" s="17" t="s">
        <v>174</v>
      </c>
      <c r="C153" s="2">
        <v>22</v>
      </c>
      <c r="D153" s="2">
        <v>952144</v>
      </c>
      <c r="E153" s="2">
        <v>10791</v>
      </c>
      <c r="F153" s="2">
        <v>19588</v>
      </c>
      <c r="G153" s="2">
        <v>1116</v>
      </c>
      <c r="H153" s="2">
        <v>1100</v>
      </c>
      <c r="I153" s="2">
        <v>71803</v>
      </c>
      <c r="J153" s="2">
        <v>789802</v>
      </c>
      <c r="K153" s="2">
        <v>1141455</v>
      </c>
      <c r="L153" s="3">
        <f t="shared" si="28"/>
        <v>351653</v>
      </c>
      <c r="M153" s="2">
        <v>34541</v>
      </c>
      <c r="N153" s="2">
        <v>3000</v>
      </c>
      <c r="O153" s="3">
        <f t="shared" si="29"/>
        <v>31541</v>
      </c>
      <c r="P153" s="3">
        <f t="shared" si="30"/>
        <v>320112</v>
      </c>
      <c r="T153" s="2"/>
      <c r="U153" s="2"/>
      <c r="V153" s="2"/>
      <c r="W153" s="2"/>
      <c r="X153" s="2"/>
      <c r="Y153" s="2"/>
      <c r="Z153" s="2"/>
      <c r="AA153" s="2"/>
      <c r="AB153" s="2"/>
      <c r="AD153" s="2"/>
      <c r="AE153" s="2"/>
    </row>
    <row r="154" spans="1:16" ht="12">
      <c r="A154" s="18"/>
      <c r="B154" s="18"/>
      <c r="C154" s="2"/>
      <c r="D154" s="2"/>
      <c r="E154" s="2"/>
      <c r="F154" s="2"/>
      <c r="G154" s="2"/>
      <c r="H154" s="2"/>
      <c r="I154" s="2"/>
      <c r="J154" s="2"/>
      <c r="K154" s="2"/>
      <c r="L154" s="3"/>
      <c r="M154" s="2"/>
      <c r="N154" s="2"/>
      <c r="O154" s="3"/>
      <c r="P154" s="3"/>
    </row>
    <row r="155" spans="1:31" ht="12">
      <c r="A155" s="19">
        <v>36</v>
      </c>
      <c r="B155" s="17" t="s">
        <v>175</v>
      </c>
      <c r="C155" s="3">
        <f aca="true" t="shared" si="32" ref="C155:K155">C157+C163+C168</f>
        <v>68</v>
      </c>
      <c r="D155" s="3">
        <f t="shared" si="32"/>
        <v>19574051</v>
      </c>
      <c r="E155" s="3">
        <f t="shared" si="32"/>
        <v>560647</v>
      </c>
      <c r="F155" s="3">
        <f t="shared" si="32"/>
        <v>-66385</v>
      </c>
      <c r="G155" s="3">
        <f t="shared" si="32"/>
        <v>8705</v>
      </c>
      <c r="H155" s="3">
        <f t="shared" si="32"/>
        <v>8675</v>
      </c>
      <c r="I155" s="3">
        <f t="shared" si="32"/>
        <v>954742</v>
      </c>
      <c r="J155" s="3">
        <f t="shared" si="32"/>
        <v>7525608</v>
      </c>
      <c r="K155" s="3">
        <f t="shared" si="32"/>
        <v>15141496</v>
      </c>
      <c r="L155" s="3">
        <f t="shared" si="28"/>
        <v>7615888</v>
      </c>
      <c r="M155" s="3">
        <f>M157+M163+M168</f>
        <v>576016</v>
      </c>
      <c r="N155" s="3">
        <f>N157+N163+N168</f>
        <v>87469</v>
      </c>
      <c r="O155" s="3">
        <f t="shared" si="29"/>
        <v>488547</v>
      </c>
      <c r="P155" s="3">
        <f t="shared" si="30"/>
        <v>7127341</v>
      </c>
      <c r="T155" s="2"/>
      <c r="U155" s="2"/>
      <c r="V155" s="2"/>
      <c r="W155" s="2"/>
      <c r="X155" s="2"/>
      <c r="Y155" s="2"/>
      <c r="Z155" s="2"/>
      <c r="AA155" s="2"/>
      <c r="AB155" s="2"/>
      <c r="AD155" s="2"/>
      <c r="AE155" s="2"/>
    </row>
    <row r="156" spans="1:31" ht="12">
      <c r="A156" s="18"/>
      <c r="B156" s="18"/>
      <c r="K156" s="2"/>
      <c r="L156" s="3"/>
      <c r="O156" s="3"/>
      <c r="P156" s="3"/>
      <c r="T156" s="2"/>
      <c r="U156" s="2"/>
      <c r="V156" s="2"/>
      <c r="W156" s="2"/>
      <c r="X156" s="2"/>
      <c r="Y156" s="2"/>
      <c r="Z156" s="2"/>
      <c r="AA156" s="2"/>
      <c r="AB156" s="2"/>
      <c r="AD156" s="2"/>
      <c r="AE156" s="2"/>
    </row>
    <row r="157" spans="1:31" ht="12">
      <c r="A157" s="19">
        <v>361</v>
      </c>
      <c r="B157" s="17" t="s">
        <v>176</v>
      </c>
      <c r="C157" s="3">
        <f aca="true" t="shared" si="33" ref="C157:K157">SUM(C159:C161)</f>
        <v>27</v>
      </c>
      <c r="D157" s="3">
        <f t="shared" si="33"/>
        <v>637487</v>
      </c>
      <c r="E157" s="3">
        <f t="shared" si="33"/>
        <v>144148</v>
      </c>
      <c r="F157" s="3">
        <f t="shared" si="33"/>
        <v>52944</v>
      </c>
      <c r="G157" s="3">
        <f t="shared" si="33"/>
        <v>2005</v>
      </c>
      <c r="H157" s="3">
        <f t="shared" si="33"/>
        <v>1985</v>
      </c>
      <c r="I157" s="3">
        <f t="shared" si="33"/>
        <v>136582</v>
      </c>
      <c r="J157" s="3">
        <f t="shared" si="33"/>
        <v>539058</v>
      </c>
      <c r="K157" s="3">
        <f t="shared" si="33"/>
        <v>959788</v>
      </c>
      <c r="L157" s="3">
        <f t="shared" si="28"/>
        <v>420730</v>
      </c>
      <c r="M157" s="3">
        <f>SUM(M159:M161)</f>
        <v>43517</v>
      </c>
      <c r="N157" s="3">
        <f>SUM(N159:N161)</f>
        <v>1341</v>
      </c>
      <c r="O157" s="3">
        <f t="shared" si="29"/>
        <v>42176</v>
      </c>
      <c r="P157" s="3">
        <f t="shared" si="30"/>
        <v>378554</v>
      </c>
      <c r="T157" s="2"/>
      <c r="U157" s="2"/>
      <c r="V157" s="2"/>
      <c r="W157" s="2"/>
      <c r="X157" s="2"/>
      <c r="Y157" s="2"/>
      <c r="Z157" s="2"/>
      <c r="AA157" s="2"/>
      <c r="AB157" s="2"/>
      <c r="AD157" s="2"/>
      <c r="AE157" s="2"/>
    </row>
    <row r="158" spans="1:31" ht="12">
      <c r="A158" s="18"/>
      <c r="B158" s="18"/>
      <c r="C158" s="2"/>
      <c r="D158" s="2"/>
      <c r="E158" s="2"/>
      <c r="F158" s="2"/>
      <c r="G158" s="2"/>
      <c r="H158" s="2"/>
      <c r="I158" s="2"/>
      <c r="J158" s="2"/>
      <c r="K158" s="2"/>
      <c r="L158" s="3"/>
      <c r="M158" s="2"/>
      <c r="N158" s="2"/>
      <c r="O158" s="3"/>
      <c r="P158" s="3"/>
      <c r="T158" s="2"/>
      <c r="U158" s="2"/>
      <c r="V158" s="2"/>
      <c r="W158" s="2"/>
      <c r="X158" s="2"/>
      <c r="Y158" s="2"/>
      <c r="Z158" s="2"/>
      <c r="AA158" s="2"/>
      <c r="AB158" s="2"/>
      <c r="AD158" s="2"/>
      <c r="AE158" s="2"/>
    </row>
    <row r="159" spans="1:31" ht="12">
      <c r="A159" s="19">
        <v>36120</v>
      </c>
      <c r="B159" s="17" t="s">
        <v>177</v>
      </c>
      <c r="C159" s="2">
        <v>22</v>
      </c>
      <c r="D159" s="2">
        <v>581898</v>
      </c>
      <c r="E159" s="2">
        <v>142850</v>
      </c>
      <c r="F159" s="2">
        <v>53796</v>
      </c>
      <c r="G159" s="2">
        <v>1848</v>
      </c>
      <c r="H159" s="2">
        <v>1834</v>
      </c>
      <c r="I159" s="2">
        <v>127739</v>
      </c>
      <c r="J159" s="2">
        <v>468064</v>
      </c>
      <c r="K159" s="2">
        <v>860640</v>
      </c>
      <c r="L159" s="3">
        <f t="shared" si="28"/>
        <v>392576</v>
      </c>
      <c r="M159" s="2">
        <v>41838</v>
      </c>
      <c r="N159" s="2">
        <v>1341</v>
      </c>
      <c r="O159" s="3">
        <f t="shared" si="29"/>
        <v>40497</v>
      </c>
      <c r="P159" s="3">
        <f t="shared" si="30"/>
        <v>352079</v>
      </c>
      <c r="T159" s="2"/>
      <c r="U159" s="2"/>
      <c r="V159" s="2"/>
      <c r="W159" s="2"/>
      <c r="X159" s="2"/>
      <c r="Y159" s="2"/>
      <c r="Z159" s="2"/>
      <c r="AA159" s="2"/>
      <c r="AB159" s="2"/>
      <c r="AD159" s="2"/>
      <c r="AE159" s="2"/>
    </row>
    <row r="160" spans="1:31" ht="12">
      <c r="A160" s="19">
        <v>36110</v>
      </c>
      <c r="B160" s="21"/>
      <c r="L160" s="3"/>
      <c r="O160" s="3"/>
      <c r="P160" s="3"/>
      <c r="T160" s="2"/>
      <c r="U160" s="2"/>
      <c r="V160" s="2"/>
      <c r="W160" s="2"/>
      <c r="X160" s="2"/>
      <c r="Y160" s="2"/>
      <c r="Z160" s="2"/>
      <c r="AA160" s="2"/>
      <c r="AB160" s="2"/>
      <c r="AD160" s="2"/>
      <c r="AE160" s="2"/>
    </row>
    <row r="161" spans="1:31" ht="12">
      <c r="A161" s="20" t="s">
        <v>134</v>
      </c>
      <c r="B161" s="17" t="s">
        <v>178</v>
      </c>
      <c r="C161" s="3">
        <v>5</v>
      </c>
      <c r="D161" s="3">
        <v>55589</v>
      </c>
      <c r="E161" s="3">
        <v>1298</v>
      </c>
      <c r="F161" s="3">
        <v>-852</v>
      </c>
      <c r="G161" s="3">
        <v>157</v>
      </c>
      <c r="H161" s="3">
        <v>151</v>
      </c>
      <c r="I161" s="3">
        <v>8843</v>
      </c>
      <c r="J161" s="3">
        <v>70994</v>
      </c>
      <c r="K161" s="3">
        <v>99148</v>
      </c>
      <c r="L161" s="3">
        <f t="shared" si="28"/>
        <v>28154</v>
      </c>
      <c r="M161" s="3">
        <v>1679</v>
      </c>
      <c r="N161" s="3">
        <v>0</v>
      </c>
      <c r="O161" s="3">
        <f t="shared" si="29"/>
        <v>1679</v>
      </c>
      <c r="P161" s="3">
        <f t="shared" si="30"/>
        <v>26475</v>
      </c>
      <c r="T161" s="2"/>
      <c r="U161" s="2"/>
      <c r="V161" s="2"/>
      <c r="W161" s="2"/>
      <c r="X161" s="2"/>
      <c r="Y161" s="2"/>
      <c r="Z161" s="2"/>
      <c r="AA161" s="2"/>
      <c r="AB161" s="2"/>
      <c r="AD161" s="2"/>
      <c r="AE161" s="2"/>
    </row>
    <row r="162" spans="1:31" ht="12">
      <c r="A162" s="18"/>
      <c r="B162" s="18"/>
      <c r="C162" s="2"/>
      <c r="D162" s="2"/>
      <c r="E162" s="2"/>
      <c r="F162" s="2"/>
      <c r="G162" s="2"/>
      <c r="H162" s="2"/>
      <c r="I162" s="2"/>
      <c r="J162" s="2"/>
      <c r="K162" s="2"/>
      <c r="L162" s="3"/>
      <c r="M162" s="2"/>
      <c r="N162" s="2"/>
      <c r="O162" s="3"/>
      <c r="P162" s="3"/>
      <c r="T162" s="2"/>
      <c r="U162" s="2"/>
      <c r="V162" s="2"/>
      <c r="W162" s="2"/>
      <c r="X162" s="2"/>
      <c r="Y162" s="2"/>
      <c r="Z162" s="2"/>
      <c r="AA162" s="2"/>
      <c r="AB162" s="2"/>
      <c r="AD162" s="2"/>
      <c r="AE162" s="2"/>
    </row>
    <row r="163" spans="1:16" ht="12">
      <c r="A163" s="19">
        <v>362</v>
      </c>
      <c r="B163" s="17" t="s">
        <v>179</v>
      </c>
      <c r="C163" s="3">
        <f aca="true" t="shared" si="34" ref="C163:K163">SUM(C165:C166)</f>
        <v>8</v>
      </c>
      <c r="D163" s="3">
        <f t="shared" si="34"/>
        <v>1231665</v>
      </c>
      <c r="E163" s="3">
        <f t="shared" si="34"/>
        <v>42144</v>
      </c>
      <c r="F163" s="3">
        <f t="shared" si="34"/>
        <v>36770</v>
      </c>
      <c r="G163" s="3">
        <f t="shared" si="34"/>
        <v>1402</v>
      </c>
      <c r="H163" s="3">
        <f t="shared" si="34"/>
        <v>1402</v>
      </c>
      <c r="I163" s="3">
        <f t="shared" si="34"/>
        <v>145318</v>
      </c>
      <c r="J163" s="3">
        <f t="shared" si="34"/>
        <v>942133</v>
      </c>
      <c r="K163" s="3">
        <f t="shared" si="34"/>
        <v>1456903</v>
      </c>
      <c r="L163" s="3">
        <f t="shared" si="28"/>
        <v>514770</v>
      </c>
      <c r="M163" s="3">
        <f>SUM(M165:M166)</f>
        <v>58984</v>
      </c>
      <c r="N163" s="3">
        <f>SUM(N165:N166)</f>
        <v>495</v>
      </c>
      <c r="O163" s="3">
        <f t="shared" si="29"/>
        <v>58489</v>
      </c>
      <c r="P163" s="3">
        <f t="shared" si="30"/>
        <v>456281</v>
      </c>
    </row>
    <row r="164" spans="1:16" ht="12">
      <c r="A164" s="18"/>
      <c r="B164" s="18"/>
      <c r="C164" s="2"/>
      <c r="D164" s="2"/>
      <c r="E164" s="2"/>
      <c r="F164" s="2"/>
      <c r="G164" s="2"/>
      <c r="H164" s="2"/>
      <c r="I164" s="2"/>
      <c r="J164" s="2"/>
      <c r="K164" s="2"/>
      <c r="L164" s="3"/>
      <c r="M164" s="2"/>
      <c r="N164" s="2"/>
      <c r="O164" s="3"/>
      <c r="P164" s="3"/>
    </row>
    <row r="165" spans="1:16" ht="12">
      <c r="A165" s="19">
        <v>36210</v>
      </c>
      <c r="B165" s="17" t="s">
        <v>180</v>
      </c>
      <c r="C165" s="2">
        <v>3</v>
      </c>
      <c r="D165" s="2">
        <v>479157</v>
      </c>
      <c r="E165" s="2">
        <v>15430</v>
      </c>
      <c r="F165" s="2">
        <v>14171</v>
      </c>
      <c r="G165" s="2">
        <v>823</v>
      </c>
      <c r="H165" s="2">
        <v>823</v>
      </c>
      <c r="I165" s="2">
        <v>53610</v>
      </c>
      <c r="J165" s="2">
        <v>470991</v>
      </c>
      <c r="K165" s="2">
        <v>678731</v>
      </c>
      <c r="L165" s="3">
        <f t="shared" si="28"/>
        <v>207740</v>
      </c>
      <c r="M165" s="2">
        <v>20261</v>
      </c>
      <c r="N165" s="2">
        <v>0</v>
      </c>
      <c r="O165" s="3">
        <f t="shared" si="29"/>
        <v>20261</v>
      </c>
      <c r="P165" s="3">
        <f t="shared" si="30"/>
        <v>187479</v>
      </c>
    </row>
    <row r="166" spans="1:31" ht="12">
      <c r="A166" s="19">
        <v>36220</v>
      </c>
      <c r="B166" s="17" t="s">
        <v>181</v>
      </c>
      <c r="C166" s="2">
        <v>5</v>
      </c>
      <c r="D166" s="2">
        <f>754380-1872</f>
        <v>752508</v>
      </c>
      <c r="E166" s="2">
        <v>26714</v>
      </c>
      <c r="F166" s="2">
        <v>22599</v>
      </c>
      <c r="G166" s="2">
        <v>579</v>
      </c>
      <c r="H166" s="2">
        <v>579</v>
      </c>
      <c r="I166" s="2">
        <v>91708</v>
      </c>
      <c r="J166" s="2">
        <v>471142</v>
      </c>
      <c r="K166" s="2">
        <v>778172</v>
      </c>
      <c r="L166" s="3">
        <f t="shared" si="28"/>
        <v>307030</v>
      </c>
      <c r="M166" s="2">
        <v>38723</v>
      </c>
      <c r="N166" s="2">
        <v>495</v>
      </c>
      <c r="O166" s="3">
        <f t="shared" si="29"/>
        <v>38228</v>
      </c>
      <c r="P166" s="3">
        <f t="shared" si="30"/>
        <v>268802</v>
      </c>
      <c r="T166" s="2"/>
      <c r="U166" s="2"/>
      <c r="V166" s="2"/>
      <c r="W166" s="2"/>
      <c r="X166" s="2"/>
      <c r="Y166" s="2"/>
      <c r="Z166" s="2"/>
      <c r="AA166" s="2"/>
      <c r="AB166" s="2"/>
      <c r="AD166" s="2"/>
      <c r="AE166" s="2"/>
    </row>
    <row r="167" spans="1:31" ht="12">
      <c r="A167" s="21"/>
      <c r="B167" s="21"/>
      <c r="K167" s="2"/>
      <c r="L167" s="3"/>
      <c r="O167" s="3"/>
      <c r="P167" s="3"/>
      <c r="T167" s="2"/>
      <c r="U167" s="2"/>
      <c r="V167" s="2"/>
      <c r="W167" s="2"/>
      <c r="X167" s="2"/>
      <c r="Y167" s="2"/>
      <c r="Z167" s="2"/>
      <c r="AA167" s="2"/>
      <c r="AB167" s="2"/>
      <c r="AD167" s="2"/>
      <c r="AE167" s="2"/>
    </row>
    <row r="168" spans="1:31" ht="12">
      <c r="A168" s="19">
        <v>369</v>
      </c>
      <c r="B168" s="17" t="s">
        <v>182</v>
      </c>
      <c r="C168" s="3">
        <f aca="true" t="shared" si="35" ref="C168:K168">SUM(C170:C174)</f>
        <v>33</v>
      </c>
      <c r="D168" s="3">
        <f t="shared" si="35"/>
        <v>17704899</v>
      </c>
      <c r="E168" s="3">
        <f t="shared" si="35"/>
        <v>374355</v>
      </c>
      <c r="F168" s="3">
        <f t="shared" si="35"/>
        <v>-156099</v>
      </c>
      <c r="G168" s="3">
        <f t="shared" si="35"/>
        <v>5298</v>
      </c>
      <c r="H168" s="3">
        <f t="shared" si="35"/>
        <v>5288</v>
      </c>
      <c r="I168" s="3">
        <f t="shared" si="35"/>
        <v>672842</v>
      </c>
      <c r="J168" s="3">
        <f t="shared" si="35"/>
        <v>6044417</v>
      </c>
      <c r="K168" s="3">
        <f t="shared" si="35"/>
        <v>12724805</v>
      </c>
      <c r="L168" s="3">
        <f t="shared" si="28"/>
        <v>6680388</v>
      </c>
      <c r="M168" s="3">
        <f>SUM(M170:M174)</f>
        <v>473515</v>
      </c>
      <c r="N168" s="3">
        <f>SUM(N170:N174)</f>
        <v>85633</v>
      </c>
      <c r="O168" s="3">
        <f t="shared" si="29"/>
        <v>387882</v>
      </c>
      <c r="P168" s="3">
        <f t="shared" si="30"/>
        <v>6292506</v>
      </c>
      <c r="T168" s="2"/>
      <c r="U168" s="2"/>
      <c r="V168" s="2"/>
      <c r="W168" s="2"/>
      <c r="X168" s="2"/>
      <c r="Y168" s="2"/>
      <c r="Z168" s="2"/>
      <c r="AA168" s="2"/>
      <c r="AB168" s="2"/>
      <c r="AD168" s="2"/>
      <c r="AE168" s="2"/>
    </row>
    <row r="169" spans="1:31" ht="12">
      <c r="A169" s="21"/>
      <c r="B169" s="21"/>
      <c r="K169" s="2"/>
      <c r="L169" s="3"/>
      <c r="O169" s="3"/>
      <c r="P169" s="3"/>
      <c r="T169" s="2"/>
      <c r="U169" s="2"/>
      <c r="V169" s="2"/>
      <c r="W169" s="2"/>
      <c r="X169" s="2"/>
      <c r="Y169" s="2"/>
      <c r="Z169" s="2"/>
      <c r="AA169" s="2"/>
      <c r="AB169" s="2"/>
      <c r="AD169" s="2"/>
      <c r="AE169" s="2"/>
    </row>
    <row r="170" spans="1:31" ht="12">
      <c r="A170" s="19">
        <v>36910</v>
      </c>
      <c r="B170" s="17" t="s">
        <v>183</v>
      </c>
      <c r="C170" s="2">
        <v>10</v>
      </c>
      <c r="D170" s="2">
        <v>143067</v>
      </c>
      <c r="E170" s="2">
        <v>2938</v>
      </c>
      <c r="F170" s="2">
        <v>7328</v>
      </c>
      <c r="G170" s="2">
        <v>662</v>
      </c>
      <c r="H170" s="2">
        <v>657</v>
      </c>
      <c r="I170" s="2">
        <v>75864</v>
      </c>
      <c r="J170" s="2">
        <v>217118</v>
      </c>
      <c r="K170" s="2">
        <v>383706</v>
      </c>
      <c r="L170" s="3">
        <f t="shared" si="28"/>
        <v>166588</v>
      </c>
      <c r="M170" s="2">
        <v>30620</v>
      </c>
      <c r="N170" s="2">
        <v>862</v>
      </c>
      <c r="O170" s="3">
        <f t="shared" si="29"/>
        <v>29758</v>
      </c>
      <c r="P170" s="3">
        <f t="shared" si="30"/>
        <v>136830</v>
      </c>
      <c r="T170" s="2"/>
      <c r="U170" s="2"/>
      <c r="V170" s="2"/>
      <c r="W170" s="2"/>
      <c r="X170" s="2"/>
      <c r="Y170" s="2"/>
      <c r="Z170" s="2"/>
      <c r="AA170" s="2"/>
      <c r="AB170" s="2"/>
      <c r="AD170" s="2"/>
      <c r="AE170" s="2"/>
    </row>
    <row r="171" spans="1:31" ht="12">
      <c r="A171" s="19">
        <v>36920</v>
      </c>
      <c r="B171" s="17" t="s">
        <v>184</v>
      </c>
      <c r="C171" s="2">
        <v>6</v>
      </c>
      <c r="D171" s="2">
        <v>17475342</v>
      </c>
      <c r="E171" s="2">
        <v>371410</v>
      </c>
      <c r="F171" s="2">
        <v>-168248</v>
      </c>
      <c r="G171" s="2">
        <v>4284</v>
      </c>
      <c r="H171" s="2">
        <v>4284</v>
      </c>
      <c r="I171" s="2">
        <v>581861</v>
      </c>
      <c r="J171" s="2">
        <v>5760501</v>
      </c>
      <c r="K171" s="2">
        <v>12246954</v>
      </c>
      <c r="L171" s="3">
        <f t="shared" si="28"/>
        <v>6486453</v>
      </c>
      <c r="M171" s="2">
        <v>433767</v>
      </c>
      <c r="N171" s="2">
        <v>84414</v>
      </c>
      <c r="O171" s="3">
        <f t="shared" si="29"/>
        <v>349353</v>
      </c>
      <c r="P171" s="3">
        <f t="shared" si="30"/>
        <v>6137100</v>
      </c>
      <c r="T171" s="2"/>
      <c r="V171" s="2"/>
      <c r="W171" s="2"/>
      <c r="X171" s="2"/>
      <c r="Y171" s="2"/>
      <c r="Z171" s="2"/>
      <c r="AA171" s="2"/>
      <c r="AB171" s="2"/>
      <c r="AD171" s="2"/>
      <c r="AE171" s="2"/>
    </row>
    <row r="172" spans="1:31" ht="12">
      <c r="A172" s="19">
        <v>36930</v>
      </c>
      <c r="B172" s="17" t="s">
        <v>185</v>
      </c>
      <c r="C172" s="2">
        <v>8</v>
      </c>
      <c r="D172" s="2">
        <v>10681</v>
      </c>
      <c r="E172" s="2">
        <v>3</v>
      </c>
      <c r="F172" s="2">
        <v>2805</v>
      </c>
      <c r="G172" s="2">
        <v>179</v>
      </c>
      <c r="H172" s="2">
        <v>179</v>
      </c>
      <c r="I172" s="2">
        <v>6355</v>
      </c>
      <c r="J172" s="2">
        <v>26535</v>
      </c>
      <c r="K172" s="2">
        <v>36350</v>
      </c>
      <c r="L172" s="3">
        <f t="shared" si="28"/>
        <v>9815</v>
      </c>
      <c r="M172" s="2">
        <v>1583</v>
      </c>
      <c r="N172" s="2">
        <v>216</v>
      </c>
      <c r="O172" s="3">
        <f t="shared" si="29"/>
        <v>1367</v>
      </c>
      <c r="P172" s="3">
        <f t="shared" si="30"/>
        <v>8448</v>
      </c>
      <c r="T172" s="2"/>
      <c r="U172" s="2"/>
      <c r="V172" s="2"/>
      <c r="W172" s="2"/>
      <c r="X172" s="2"/>
      <c r="Y172" s="2"/>
      <c r="Z172" s="2"/>
      <c r="AA172" s="2"/>
      <c r="AB172" s="2"/>
      <c r="AD172" s="2"/>
      <c r="AE172" s="2"/>
    </row>
    <row r="173" spans="1:31" ht="12">
      <c r="A173" s="19">
        <v>36990</v>
      </c>
      <c r="B173" s="17" t="s">
        <v>182</v>
      </c>
      <c r="C173" s="2">
        <v>6</v>
      </c>
      <c r="D173" s="2">
        <v>42762</v>
      </c>
      <c r="E173" s="2">
        <v>4</v>
      </c>
      <c r="F173" s="2">
        <v>3132</v>
      </c>
      <c r="G173" s="2">
        <v>91</v>
      </c>
      <c r="H173" s="2">
        <v>87</v>
      </c>
      <c r="I173" s="2">
        <v>3647</v>
      </c>
      <c r="J173" s="2">
        <v>27947</v>
      </c>
      <c r="K173" s="2">
        <v>39166</v>
      </c>
      <c r="L173" s="3">
        <f t="shared" si="28"/>
        <v>11219</v>
      </c>
      <c r="M173" s="2">
        <v>4044</v>
      </c>
      <c r="N173" s="2">
        <v>0</v>
      </c>
      <c r="O173" s="3">
        <f t="shared" si="29"/>
        <v>4044</v>
      </c>
      <c r="P173" s="3">
        <f t="shared" si="30"/>
        <v>7175</v>
      </c>
      <c r="T173" s="2"/>
      <c r="U173" s="2"/>
      <c r="V173" s="2"/>
      <c r="W173" s="2"/>
      <c r="X173" s="2"/>
      <c r="Y173" s="2"/>
      <c r="Z173" s="2"/>
      <c r="AA173" s="2"/>
      <c r="AB173" s="2"/>
      <c r="AD173" s="2"/>
      <c r="AE173" s="2"/>
    </row>
    <row r="174" spans="1:31" ht="12">
      <c r="A174" s="20" t="s">
        <v>97</v>
      </c>
      <c r="B174" s="17" t="s">
        <v>98</v>
      </c>
      <c r="C174" s="3">
        <v>3</v>
      </c>
      <c r="D174" s="3">
        <v>33047</v>
      </c>
      <c r="E174" s="3">
        <v>0</v>
      </c>
      <c r="F174" s="3">
        <v>-1116</v>
      </c>
      <c r="G174" s="3">
        <v>82</v>
      </c>
      <c r="H174" s="3">
        <v>81</v>
      </c>
      <c r="I174" s="3">
        <v>5115</v>
      </c>
      <c r="J174" s="3">
        <v>12316</v>
      </c>
      <c r="K174" s="3">
        <v>18629</v>
      </c>
      <c r="L174" s="3">
        <f t="shared" si="28"/>
        <v>6313</v>
      </c>
      <c r="M174" s="3">
        <v>3501</v>
      </c>
      <c r="N174" s="3">
        <v>141</v>
      </c>
      <c r="O174" s="3">
        <f t="shared" si="29"/>
        <v>3360</v>
      </c>
      <c r="P174" s="3">
        <f t="shared" si="30"/>
        <v>2953</v>
      </c>
      <c r="T174" s="3"/>
      <c r="U174" s="3"/>
      <c r="V174" s="3"/>
      <c r="W174" s="3"/>
      <c r="X174" s="3"/>
      <c r="Y174" s="3"/>
      <c r="Z174" s="3"/>
      <c r="AA174" s="3"/>
      <c r="AB174" s="3"/>
      <c r="AD174" s="3"/>
      <c r="AE174" s="3"/>
    </row>
    <row r="175" spans="1:16" ht="12">
      <c r="A175" s="18"/>
      <c r="B175" s="18"/>
      <c r="C175" s="2"/>
      <c r="D175" s="2"/>
      <c r="E175" s="2"/>
      <c r="F175" s="2"/>
      <c r="G175" s="2"/>
      <c r="H175" s="2"/>
      <c r="I175" s="2"/>
      <c r="J175" s="2"/>
      <c r="K175" s="2"/>
      <c r="L175" s="3"/>
      <c r="M175" s="2"/>
      <c r="N175" s="2"/>
      <c r="O175" s="3"/>
      <c r="P175" s="3"/>
    </row>
    <row r="176" spans="1:16" ht="12">
      <c r="A176" s="19">
        <v>37</v>
      </c>
      <c r="B176" s="17" t="s">
        <v>186</v>
      </c>
      <c r="C176" s="3">
        <f aca="true" t="shared" si="36" ref="C176:K176">C178+C184</f>
        <v>113</v>
      </c>
      <c r="D176" s="3">
        <f t="shared" si="36"/>
        <v>1475932</v>
      </c>
      <c r="E176" s="3">
        <f t="shared" si="36"/>
        <v>53522</v>
      </c>
      <c r="F176" s="3">
        <f t="shared" si="36"/>
        <v>432405</v>
      </c>
      <c r="G176" s="3">
        <f t="shared" si="36"/>
        <v>4612</v>
      </c>
      <c r="H176" s="3">
        <f t="shared" si="36"/>
        <v>4528</v>
      </c>
      <c r="I176" s="3">
        <f t="shared" si="36"/>
        <v>280251</v>
      </c>
      <c r="J176" s="3">
        <f t="shared" si="36"/>
        <v>9612523</v>
      </c>
      <c r="K176" s="3">
        <f t="shared" si="36"/>
        <v>10751106</v>
      </c>
      <c r="L176" s="3">
        <f t="shared" si="28"/>
        <v>1138583</v>
      </c>
      <c r="M176" s="3">
        <f>M178+M184</f>
        <v>219645</v>
      </c>
      <c r="N176" s="3">
        <f>N178+N184</f>
        <v>1495</v>
      </c>
      <c r="O176" s="3">
        <f t="shared" si="29"/>
        <v>218150</v>
      </c>
      <c r="P176" s="3">
        <f t="shared" si="30"/>
        <v>920433</v>
      </c>
    </row>
    <row r="177" spans="1:16" ht="12">
      <c r="A177" s="18"/>
      <c r="B177" s="18"/>
      <c r="C177" s="2"/>
      <c r="D177" s="2"/>
      <c r="E177" s="2"/>
      <c r="F177" s="2"/>
      <c r="G177" s="2"/>
      <c r="H177" s="2"/>
      <c r="I177" s="2"/>
      <c r="J177" s="2"/>
      <c r="K177" s="2"/>
      <c r="L177" s="3"/>
      <c r="M177" s="2"/>
      <c r="N177" s="2"/>
      <c r="O177" s="3"/>
      <c r="P177" s="3"/>
    </row>
    <row r="178" spans="1:31" ht="12">
      <c r="A178" s="19">
        <v>371</v>
      </c>
      <c r="B178" s="17" t="s">
        <v>187</v>
      </c>
      <c r="C178" s="3">
        <f aca="true" t="shared" si="37" ref="C178:K178">SUM(C180:C182)</f>
        <v>103</v>
      </c>
      <c r="D178" s="3">
        <f t="shared" si="37"/>
        <v>1443741</v>
      </c>
      <c r="E178" s="3">
        <f t="shared" si="37"/>
        <v>49968</v>
      </c>
      <c r="F178" s="3">
        <f t="shared" si="37"/>
        <v>429612</v>
      </c>
      <c r="G178" s="3">
        <f t="shared" si="37"/>
        <v>4421</v>
      </c>
      <c r="H178" s="3">
        <f t="shared" si="37"/>
        <v>4351</v>
      </c>
      <c r="I178" s="3">
        <f t="shared" si="37"/>
        <v>268946</v>
      </c>
      <c r="J178" s="3">
        <f t="shared" si="37"/>
        <v>9483800</v>
      </c>
      <c r="K178" s="3">
        <f t="shared" si="37"/>
        <v>10582937</v>
      </c>
      <c r="L178" s="3">
        <f t="shared" si="28"/>
        <v>1099137</v>
      </c>
      <c r="M178" s="3">
        <f>SUM(M180:M182)</f>
        <v>216151</v>
      </c>
      <c r="N178" s="3">
        <f>SUM(N180:N182)</f>
        <v>1415</v>
      </c>
      <c r="O178" s="3">
        <f t="shared" si="29"/>
        <v>214736</v>
      </c>
      <c r="P178" s="3">
        <f t="shared" si="30"/>
        <v>884401</v>
      </c>
      <c r="T178" s="3"/>
      <c r="U178" s="3"/>
      <c r="V178" s="3"/>
      <c r="W178" s="3"/>
      <c r="X178" s="3"/>
      <c r="Y178" s="3"/>
      <c r="Z178" s="3"/>
      <c r="AA178" s="3"/>
      <c r="AB178" s="3"/>
      <c r="AD178" s="3"/>
      <c r="AE178" s="3"/>
    </row>
    <row r="179" spans="1:31" ht="12">
      <c r="A179" s="18"/>
      <c r="B179" s="18"/>
      <c r="C179" s="2"/>
      <c r="D179" s="2"/>
      <c r="E179" s="2"/>
      <c r="F179" s="2"/>
      <c r="G179" s="2"/>
      <c r="H179" s="2"/>
      <c r="I179" s="2"/>
      <c r="J179" s="2"/>
      <c r="K179" s="2"/>
      <c r="L179" s="3"/>
      <c r="M179" s="2"/>
      <c r="N179" s="2"/>
      <c r="O179" s="3"/>
      <c r="P179" s="3"/>
      <c r="T179" s="2"/>
      <c r="U179" s="2"/>
      <c r="V179" s="2"/>
      <c r="W179" s="2"/>
      <c r="X179" s="2"/>
      <c r="Y179" s="2"/>
      <c r="Z179" s="2"/>
      <c r="AA179" s="2"/>
      <c r="AB179" s="2"/>
      <c r="AD179" s="2"/>
      <c r="AE179" s="2"/>
    </row>
    <row r="180" spans="1:16" ht="12">
      <c r="A180" s="19">
        <v>37110</v>
      </c>
      <c r="B180" s="17" t="s">
        <v>188</v>
      </c>
      <c r="C180" s="2">
        <v>15</v>
      </c>
      <c r="D180" s="2">
        <v>78504</v>
      </c>
      <c r="E180" s="2">
        <v>5384</v>
      </c>
      <c r="F180" s="2">
        <v>89991</v>
      </c>
      <c r="G180" s="2">
        <v>952</v>
      </c>
      <c r="H180" s="2">
        <v>950</v>
      </c>
      <c r="I180" s="2">
        <v>49096</v>
      </c>
      <c r="J180" s="2">
        <v>2304182</v>
      </c>
      <c r="K180" s="2">
        <v>2464998</v>
      </c>
      <c r="L180" s="3">
        <f t="shared" si="28"/>
        <v>160816</v>
      </c>
      <c r="M180" s="2">
        <v>26466</v>
      </c>
      <c r="N180" s="2">
        <v>249</v>
      </c>
      <c r="O180" s="3">
        <f t="shared" si="29"/>
        <v>26217</v>
      </c>
      <c r="P180" s="3">
        <f t="shared" si="30"/>
        <v>134599</v>
      </c>
    </row>
    <row r="181" spans="1:16" ht="12">
      <c r="A181" s="19">
        <v>37130</v>
      </c>
      <c r="B181" s="17" t="s">
        <v>189</v>
      </c>
      <c r="C181" s="2">
        <v>73</v>
      </c>
      <c r="D181" s="2">
        <v>1280060</v>
      </c>
      <c r="E181" s="2">
        <v>44584</v>
      </c>
      <c r="F181" s="2">
        <v>338445</v>
      </c>
      <c r="G181" s="2">
        <v>2801</v>
      </c>
      <c r="H181" s="2">
        <v>2744</v>
      </c>
      <c r="I181" s="2">
        <v>190148</v>
      </c>
      <c r="J181" s="2">
        <v>6673701</v>
      </c>
      <c r="K181" s="2">
        <v>7549093</v>
      </c>
      <c r="L181" s="3">
        <f t="shared" si="28"/>
        <v>875392</v>
      </c>
      <c r="M181" s="2">
        <v>184567</v>
      </c>
      <c r="N181" s="2">
        <v>1062</v>
      </c>
      <c r="O181" s="3">
        <f t="shared" si="29"/>
        <v>183505</v>
      </c>
      <c r="P181" s="3">
        <f t="shared" si="30"/>
        <v>691887</v>
      </c>
    </row>
    <row r="182" spans="1:16" ht="12">
      <c r="A182" s="20" t="s">
        <v>97</v>
      </c>
      <c r="B182" s="17" t="s">
        <v>98</v>
      </c>
      <c r="C182" s="3">
        <v>15</v>
      </c>
      <c r="D182" s="3">
        <v>85177</v>
      </c>
      <c r="E182" s="3">
        <v>0</v>
      </c>
      <c r="F182" s="3">
        <v>1176</v>
      </c>
      <c r="G182" s="3">
        <v>668</v>
      </c>
      <c r="H182" s="3">
        <v>657</v>
      </c>
      <c r="I182" s="3">
        <v>29702</v>
      </c>
      <c r="J182" s="3">
        <v>505917</v>
      </c>
      <c r="K182" s="3">
        <v>568846</v>
      </c>
      <c r="L182" s="3">
        <f t="shared" si="28"/>
        <v>62929</v>
      </c>
      <c r="M182" s="3">
        <v>5118</v>
      </c>
      <c r="N182" s="3">
        <v>104</v>
      </c>
      <c r="O182" s="3">
        <f t="shared" si="29"/>
        <v>5014</v>
      </c>
      <c r="P182" s="3">
        <f t="shared" si="30"/>
        <v>57915</v>
      </c>
    </row>
    <row r="183" spans="1:16" ht="12">
      <c r="A183" s="21"/>
      <c r="B183" s="21"/>
      <c r="K183" s="2"/>
      <c r="L183" s="3"/>
      <c r="O183" s="3"/>
      <c r="P183" s="3"/>
    </row>
    <row r="184" spans="1:31" ht="12">
      <c r="A184" s="19">
        <v>372</v>
      </c>
      <c r="B184" s="17" t="s">
        <v>190</v>
      </c>
      <c r="C184" s="3">
        <f aca="true" t="shared" si="38" ref="C184:K184">SUM(C186:C187)</f>
        <v>10</v>
      </c>
      <c r="D184" s="3">
        <f t="shared" si="38"/>
        <v>32191</v>
      </c>
      <c r="E184" s="3">
        <f t="shared" si="38"/>
        <v>3554</v>
      </c>
      <c r="F184" s="3">
        <f t="shared" si="38"/>
        <v>2793</v>
      </c>
      <c r="G184" s="3">
        <f t="shared" si="38"/>
        <v>191</v>
      </c>
      <c r="H184" s="3">
        <f t="shared" si="38"/>
        <v>177</v>
      </c>
      <c r="I184" s="3">
        <f t="shared" si="38"/>
        <v>11305</v>
      </c>
      <c r="J184" s="3">
        <f t="shared" si="38"/>
        <v>128723</v>
      </c>
      <c r="K184" s="3">
        <f t="shared" si="38"/>
        <v>168169</v>
      </c>
      <c r="L184" s="3">
        <f t="shared" si="28"/>
        <v>39446</v>
      </c>
      <c r="M184" s="3">
        <f>SUM(M186:M187)</f>
        <v>3494</v>
      </c>
      <c r="N184" s="3">
        <f>SUM(N186:N187)</f>
        <v>80</v>
      </c>
      <c r="O184" s="3">
        <f t="shared" si="29"/>
        <v>3414</v>
      </c>
      <c r="P184" s="3">
        <f t="shared" si="30"/>
        <v>36032</v>
      </c>
      <c r="T184" s="2"/>
      <c r="U184" s="2"/>
      <c r="V184" s="2"/>
      <c r="W184" s="2"/>
      <c r="X184" s="2"/>
      <c r="Y184" s="2"/>
      <c r="Z184" s="2"/>
      <c r="AA184" s="2"/>
      <c r="AB184" s="2"/>
      <c r="AD184" s="2"/>
      <c r="AE184" s="2"/>
    </row>
    <row r="185" spans="1:31" ht="12">
      <c r="A185" s="18"/>
      <c r="B185" s="18"/>
      <c r="C185" s="2"/>
      <c r="D185" s="2"/>
      <c r="E185" s="2"/>
      <c r="F185" s="2"/>
      <c r="G185" s="2"/>
      <c r="H185" s="2"/>
      <c r="I185" s="2"/>
      <c r="J185" s="2"/>
      <c r="K185" s="2"/>
      <c r="L185" s="3"/>
      <c r="M185" s="2"/>
      <c r="N185" s="2"/>
      <c r="O185" s="3"/>
      <c r="P185" s="3"/>
      <c r="T185" s="2"/>
      <c r="U185" s="2"/>
      <c r="V185" s="2"/>
      <c r="W185" s="2"/>
      <c r="X185" s="2"/>
      <c r="Y185" s="2"/>
      <c r="Z185" s="2"/>
      <c r="AA185" s="2"/>
      <c r="AB185" s="2"/>
      <c r="AD185" s="2"/>
      <c r="AE185" s="2"/>
    </row>
    <row r="186" spans="1:16" ht="12">
      <c r="A186" s="19">
        <v>37210</v>
      </c>
      <c r="B186" s="17" t="s">
        <v>191</v>
      </c>
      <c r="C186" s="2">
        <v>4</v>
      </c>
      <c r="D186" s="2">
        <v>10629</v>
      </c>
      <c r="E186" s="2">
        <v>3417</v>
      </c>
      <c r="F186" s="2">
        <v>3918</v>
      </c>
      <c r="G186" s="2">
        <v>72</v>
      </c>
      <c r="H186" s="2">
        <v>65</v>
      </c>
      <c r="I186" s="2">
        <v>3615</v>
      </c>
      <c r="J186" s="2">
        <v>32837</v>
      </c>
      <c r="K186" s="2">
        <v>38251</v>
      </c>
      <c r="L186" s="3">
        <f t="shared" si="28"/>
        <v>5414</v>
      </c>
      <c r="M186" s="2">
        <v>1525</v>
      </c>
      <c r="N186" s="2">
        <v>0</v>
      </c>
      <c r="O186" s="3">
        <f t="shared" si="29"/>
        <v>1525</v>
      </c>
      <c r="P186" s="3">
        <f t="shared" si="30"/>
        <v>3889</v>
      </c>
    </row>
    <row r="187" spans="1:31" ht="12">
      <c r="A187" s="19">
        <v>37220</v>
      </c>
      <c r="B187" s="17" t="s">
        <v>192</v>
      </c>
      <c r="C187" s="2">
        <v>6</v>
      </c>
      <c r="D187" s="2">
        <v>21562</v>
      </c>
      <c r="E187" s="2">
        <v>137</v>
      </c>
      <c r="F187" s="2">
        <v>-1125</v>
      </c>
      <c r="G187" s="2">
        <v>119</v>
      </c>
      <c r="H187" s="2">
        <v>112</v>
      </c>
      <c r="I187" s="2">
        <v>7690</v>
      </c>
      <c r="J187" s="2">
        <v>95886</v>
      </c>
      <c r="K187" s="2">
        <v>129918</v>
      </c>
      <c r="L187" s="3">
        <f t="shared" si="28"/>
        <v>34032</v>
      </c>
      <c r="M187" s="2">
        <v>1969</v>
      </c>
      <c r="N187" s="2">
        <v>80</v>
      </c>
      <c r="O187" s="3">
        <f t="shared" si="29"/>
        <v>1889</v>
      </c>
      <c r="P187" s="3">
        <f t="shared" si="30"/>
        <v>32143</v>
      </c>
      <c r="T187" s="2"/>
      <c r="U187" s="2"/>
      <c r="V187" s="2"/>
      <c r="W187" s="2"/>
      <c r="X187" s="2"/>
      <c r="Y187" s="2"/>
      <c r="Z187" s="2"/>
      <c r="AA187" s="2"/>
      <c r="AB187" s="2"/>
      <c r="AD187" s="2"/>
      <c r="AE187" s="2"/>
    </row>
    <row r="188" spans="1:31" ht="12">
      <c r="A188" s="18"/>
      <c r="B188" s="18"/>
      <c r="C188" s="2"/>
      <c r="D188" s="2"/>
      <c r="E188" s="2"/>
      <c r="F188" s="2"/>
      <c r="G188" s="2"/>
      <c r="H188" s="2"/>
      <c r="I188" s="2"/>
      <c r="J188" s="2"/>
      <c r="K188" s="2"/>
      <c r="L188" s="3"/>
      <c r="M188" s="2"/>
      <c r="N188" s="2"/>
      <c r="O188" s="3"/>
      <c r="P188" s="3"/>
      <c r="T188" s="2"/>
      <c r="U188" s="2"/>
      <c r="V188" s="2"/>
      <c r="W188" s="2"/>
      <c r="X188" s="2"/>
      <c r="Y188" s="2"/>
      <c r="Z188" s="2"/>
      <c r="AA188" s="2"/>
      <c r="AB188" s="2"/>
      <c r="AD188" s="2"/>
      <c r="AE188" s="2"/>
    </row>
    <row r="189" spans="1:16" ht="12">
      <c r="A189" s="19">
        <v>38</v>
      </c>
      <c r="B189" s="17" t="s">
        <v>193</v>
      </c>
      <c r="C189" s="3">
        <f aca="true" t="shared" si="39" ref="C189:K189">C191+C207+C217+C227+C234</f>
        <v>478</v>
      </c>
      <c r="D189" s="3">
        <f t="shared" si="39"/>
        <v>11978279</v>
      </c>
      <c r="E189" s="3">
        <f t="shared" si="39"/>
        <v>1042984</v>
      </c>
      <c r="F189" s="3">
        <f t="shared" si="39"/>
        <v>880855</v>
      </c>
      <c r="G189" s="3">
        <f t="shared" si="39"/>
        <v>33045</v>
      </c>
      <c r="H189" s="3">
        <f t="shared" si="39"/>
        <v>32699</v>
      </c>
      <c r="I189" s="3">
        <f t="shared" si="39"/>
        <v>3359487</v>
      </c>
      <c r="J189" s="3">
        <f t="shared" si="39"/>
        <v>26137588</v>
      </c>
      <c r="K189" s="3">
        <f t="shared" si="39"/>
        <v>37319540</v>
      </c>
      <c r="L189" s="3">
        <f t="shared" si="28"/>
        <v>11181952</v>
      </c>
      <c r="M189" s="3">
        <f>M191+M207+M217+M227+M234</f>
        <v>2251917</v>
      </c>
      <c r="N189" s="3">
        <f>N191+N207+N217+N227+N234</f>
        <v>182345</v>
      </c>
      <c r="O189" s="3">
        <f t="shared" si="29"/>
        <v>2069572</v>
      </c>
      <c r="P189" s="3">
        <f t="shared" si="30"/>
        <v>9112380</v>
      </c>
    </row>
    <row r="190" spans="1:31" ht="12">
      <c r="A190" s="18"/>
      <c r="B190" s="18"/>
      <c r="C190" s="2"/>
      <c r="D190" s="2"/>
      <c r="E190" s="2"/>
      <c r="F190" s="2"/>
      <c r="G190" s="2"/>
      <c r="H190" s="2"/>
      <c r="I190" s="2"/>
      <c r="J190" s="2"/>
      <c r="K190" s="2"/>
      <c r="L190" s="3"/>
      <c r="M190" s="2"/>
      <c r="N190" s="2"/>
      <c r="O190" s="3"/>
      <c r="P190" s="3"/>
      <c r="T190" s="2"/>
      <c r="V190" s="2"/>
      <c r="W190" s="2"/>
      <c r="X190" s="2"/>
      <c r="Y190" s="2"/>
      <c r="Z190" s="2"/>
      <c r="AA190" s="2"/>
      <c r="AB190" s="2"/>
      <c r="AD190" s="2"/>
      <c r="AE190" s="2"/>
    </row>
    <row r="191" spans="1:16" ht="12">
      <c r="A191" s="17" t="s">
        <v>194</v>
      </c>
      <c r="B191" s="17" t="s">
        <v>195</v>
      </c>
      <c r="C191" s="3">
        <f aca="true" t="shared" si="40" ref="C191:K191">SUM(C193:C205)</f>
        <v>127</v>
      </c>
      <c r="D191" s="3">
        <f t="shared" si="40"/>
        <v>1341670</v>
      </c>
      <c r="E191" s="3">
        <f t="shared" si="40"/>
        <v>231764</v>
      </c>
      <c r="F191" s="3">
        <f t="shared" si="40"/>
        <v>-36539</v>
      </c>
      <c r="G191" s="3">
        <f t="shared" si="40"/>
        <v>5765</v>
      </c>
      <c r="H191" s="3">
        <f t="shared" si="40"/>
        <v>5689</v>
      </c>
      <c r="I191" s="3">
        <f t="shared" si="40"/>
        <v>999206</v>
      </c>
      <c r="J191" s="3">
        <f t="shared" si="40"/>
        <v>2880129</v>
      </c>
      <c r="K191" s="3">
        <f t="shared" si="40"/>
        <v>5143447</v>
      </c>
      <c r="L191" s="3">
        <f t="shared" si="28"/>
        <v>2263318</v>
      </c>
      <c r="M191" s="3">
        <f>SUM(M193:M205)</f>
        <v>415733</v>
      </c>
      <c r="N191" s="3">
        <f>SUM(N193:N205)</f>
        <v>40582</v>
      </c>
      <c r="O191" s="3">
        <f t="shared" si="29"/>
        <v>375151</v>
      </c>
      <c r="P191" s="3">
        <f t="shared" si="30"/>
        <v>1888167</v>
      </c>
    </row>
    <row r="192" spans="1:16" ht="12">
      <c r="A192" s="18"/>
      <c r="B192" s="18"/>
      <c r="C192" s="2"/>
      <c r="D192" s="2"/>
      <c r="E192" s="2"/>
      <c r="F192" s="2"/>
      <c r="G192" s="2"/>
      <c r="H192" s="2"/>
      <c r="I192" s="2"/>
      <c r="J192" s="2"/>
      <c r="K192" s="2"/>
      <c r="L192" s="3"/>
      <c r="M192" s="2"/>
      <c r="N192" s="2"/>
      <c r="O192" s="3"/>
      <c r="P192" s="3"/>
    </row>
    <row r="193" spans="1:16" ht="12">
      <c r="A193" s="19">
        <v>38010</v>
      </c>
      <c r="B193" s="17" t="s">
        <v>196</v>
      </c>
      <c r="C193" s="2">
        <v>11</v>
      </c>
      <c r="D193" s="2">
        <v>39930</v>
      </c>
      <c r="E193" s="2">
        <v>2286</v>
      </c>
      <c r="F193" s="2">
        <v>15124</v>
      </c>
      <c r="G193" s="2">
        <v>265</v>
      </c>
      <c r="H193" s="2">
        <v>257</v>
      </c>
      <c r="I193" s="2">
        <v>8989</v>
      </c>
      <c r="J193" s="2">
        <v>131946</v>
      </c>
      <c r="K193" s="2">
        <v>177454</v>
      </c>
      <c r="L193" s="3">
        <f t="shared" si="28"/>
        <v>45508</v>
      </c>
      <c r="M193" s="2">
        <v>9498</v>
      </c>
      <c r="N193" s="2">
        <v>42</v>
      </c>
      <c r="O193" s="3">
        <f t="shared" si="29"/>
        <v>9456</v>
      </c>
      <c r="P193" s="3">
        <f t="shared" si="30"/>
        <v>36052</v>
      </c>
    </row>
    <row r="194" spans="1:16" ht="12">
      <c r="A194" s="19">
        <v>38040</v>
      </c>
      <c r="B194" s="17" t="s">
        <v>197</v>
      </c>
      <c r="C194" s="2">
        <v>7</v>
      </c>
      <c r="D194" s="2">
        <v>11473</v>
      </c>
      <c r="E194" s="2">
        <v>0</v>
      </c>
      <c r="F194" s="2">
        <v>-860</v>
      </c>
      <c r="G194" s="2">
        <v>105</v>
      </c>
      <c r="H194" s="2">
        <v>105</v>
      </c>
      <c r="I194" s="2">
        <v>3973</v>
      </c>
      <c r="J194" s="2">
        <v>39357</v>
      </c>
      <c r="K194" s="2">
        <v>50925</v>
      </c>
      <c r="L194" s="3">
        <f t="shared" si="28"/>
        <v>11568</v>
      </c>
      <c r="M194" s="2">
        <v>1286</v>
      </c>
      <c r="N194" s="2">
        <v>0</v>
      </c>
      <c r="O194" s="3">
        <f t="shared" si="29"/>
        <v>1286</v>
      </c>
      <c r="P194" s="3">
        <f t="shared" si="30"/>
        <v>10282</v>
      </c>
    </row>
    <row r="195" spans="1:31" ht="12">
      <c r="A195" s="19">
        <v>38050</v>
      </c>
      <c r="B195" s="17" t="s">
        <v>198</v>
      </c>
      <c r="C195" s="2">
        <v>4</v>
      </c>
      <c r="D195" s="2">
        <v>11482</v>
      </c>
      <c r="E195" s="2">
        <v>138</v>
      </c>
      <c r="F195" s="2">
        <v>282</v>
      </c>
      <c r="G195" s="2">
        <v>101</v>
      </c>
      <c r="H195" s="2">
        <v>101</v>
      </c>
      <c r="I195" s="2">
        <v>5089</v>
      </c>
      <c r="J195" s="2">
        <v>41990</v>
      </c>
      <c r="K195" s="2">
        <v>55490</v>
      </c>
      <c r="L195" s="3">
        <f t="shared" si="28"/>
        <v>13500</v>
      </c>
      <c r="M195" s="2">
        <v>1255</v>
      </c>
      <c r="N195" s="2">
        <v>0</v>
      </c>
      <c r="O195" s="3">
        <f t="shared" si="29"/>
        <v>1255</v>
      </c>
      <c r="P195" s="3">
        <f t="shared" si="30"/>
        <v>12245</v>
      </c>
      <c r="T195" s="2"/>
      <c r="V195" s="2"/>
      <c r="W195" s="2"/>
      <c r="X195" s="2"/>
      <c r="Y195" s="2"/>
      <c r="Z195" s="2"/>
      <c r="AA195" s="2"/>
      <c r="AB195" s="2"/>
      <c r="AD195" s="2"/>
      <c r="AE195" s="2"/>
    </row>
    <row r="196" spans="1:16" ht="12">
      <c r="A196" s="19">
        <v>38060</v>
      </c>
      <c r="B196" s="17" t="s">
        <v>199</v>
      </c>
      <c r="C196" s="2">
        <v>3</v>
      </c>
      <c r="D196" s="2">
        <v>8712</v>
      </c>
      <c r="E196" s="2">
        <v>150</v>
      </c>
      <c r="F196" s="2">
        <v>9481</v>
      </c>
      <c r="G196" s="2">
        <v>68</v>
      </c>
      <c r="H196" s="2">
        <v>68</v>
      </c>
      <c r="I196" s="2">
        <v>3976</v>
      </c>
      <c r="J196" s="2">
        <v>20328</v>
      </c>
      <c r="K196" s="2">
        <v>29191</v>
      </c>
      <c r="L196" s="3">
        <f t="shared" si="28"/>
        <v>8863</v>
      </c>
      <c r="M196" s="2">
        <v>528</v>
      </c>
      <c r="N196" s="2">
        <v>0</v>
      </c>
      <c r="O196" s="3">
        <f t="shared" si="29"/>
        <v>528</v>
      </c>
      <c r="P196" s="3">
        <f t="shared" si="30"/>
        <v>8335</v>
      </c>
    </row>
    <row r="197" spans="1:31" ht="12">
      <c r="A197" s="19">
        <v>38070</v>
      </c>
      <c r="B197" s="17" t="s">
        <v>200</v>
      </c>
      <c r="C197" s="2">
        <v>6</v>
      </c>
      <c r="D197" s="2">
        <v>3059</v>
      </c>
      <c r="E197" s="2">
        <v>0</v>
      </c>
      <c r="F197" s="2">
        <v>3647</v>
      </c>
      <c r="G197" s="2">
        <v>135</v>
      </c>
      <c r="H197" s="2">
        <v>129</v>
      </c>
      <c r="I197" s="2">
        <v>5746</v>
      </c>
      <c r="J197" s="2">
        <v>19071</v>
      </c>
      <c r="K197" s="2">
        <v>30653</v>
      </c>
      <c r="L197" s="3">
        <f t="shared" si="28"/>
        <v>11582</v>
      </c>
      <c r="M197" s="2">
        <v>1751</v>
      </c>
      <c r="N197" s="2">
        <v>0</v>
      </c>
      <c r="O197" s="3">
        <f t="shared" si="29"/>
        <v>1751</v>
      </c>
      <c r="P197" s="3">
        <f t="shared" si="30"/>
        <v>9831</v>
      </c>
      <c r="T197" s="2"/>
      <c r="U197" s="2"/>
      <c r="V197" s="2"/>
      <c r="W197" s="2"/>
      <c r="X197" s="2"/>
      <c r="Y197" s="2"/>
      <c r="Z197" s="2"/>
      <c r="AA197" s="2"/>
      <c r="AB197" s="2"/>
      <c r="AD197" s="2"/>
      <c r="AE197" s="2"/>
    </row>
    <row r="198" spans="1:31" ht="12">
      <c r="A198" s="19">
        <v>38080</v>
      </c>
      <c r="B198" s="17" t="s">
        <v>201</v>
      </c>
      <c r="C198" s="2">
        <v>3</v>
      </c>
      <c r="D198" s="2">
        <v>28940</v>
      </c>
      <c r="E198" s="2">
        <v>1042</v>
      </c>
      <c r="F198" s="2">
        <v>-8719</v>
      </c>
      <c r="G198" s="2">
        <v>51</v>
      </c>
      <c r="H198" s="2">
        <v>47</v>
      </c>
      <c r="I198" s="2">
        <v>2502</v>
      </c>
      <c r="J198" s="2">
        <v>82586</v>
      </c>
      <c r="K198" s="2">
        <v>107141</v>
      </c>
      <c r="L198" s="3">
        <f t="shared" si="28"/>
        <v>24555</v>
      </c>
      <c r="M198" s="2">
        <v>3380</v>
      </c>
      <c r="N198" s="2">
        <v>555</v>
      </c>
      <c r="O198" s="3">
        <f t="shared" si="29"/>
        <v>2825</v>
      </c>
      <c r="P198" s="3">
        <f t="shared" si="30"/>
        <v>21730</v>
      </c>
      <c r="T198" s="2"/>
      <c r="U198" s="2"/>
      <c r="V198" s="2"/>
      <c r="W198" s="2"/>
      <c r="X198" s="2"/>
      <c r="Y198" s="2"/>
      <c r="Z198" s="2"/>
      <c r="AA198" s="2"/>
      <c r="AB198" s="2"/>
      <c r="AD198" s="2"/>
      <c r="AE198" s="2"/>
    </row>
    <row r="199" spans="1:31" ht="12">
      <c r="A199" s="19">
        <v>38090</v>
      </c>
      <c r="B199" s="17" t="s">
        <v>202</v>
      </c>
      <c r="C199" s="2">
        <v>27</v>
      </c>
      <c r="D199" s="2">
        <v>54460</v>
      </c>
      <c r="E199" s="2">
        <v>-18</v>
      </c>
      <c r="F199" s="2">
        <v>980</v>
      </c>
      <c r="G199" s="2">
        <v>422</v>
      </c>
      <c r="H199" s="2">
        <v>397</v>
      </c>
      <c r="I199" s="2">
        <v>11760</v>
      </c>
      <c r="J199" s="2">
        <v>72433</v>
      </c>
      <c r="K199" s="2">
        <v>93916</v>
      </c>
      <c r="L199" s="3">
        <f t="shared" si="28"/>
        <v>21483</v>
      </c>
      <c r="M199" s="2">
        <v>1743</v>
      </c>
      <c r="N199" s="2">
        <v>0</v>
      </c>
      <c r="O199" s="3">
        <f t="shared" si="29"/>
        <v>1743</v>
      </c>
      <c r="P199" s="3">
        <f t="shared" si="30"/>
        <v>19740</v>
      </c>
      <c r="T199" s="2"/>
      <c r="U199" s="2"/>
      <c r="V199" s="2"/>
      <c r="W199" s="2"/>
      <c r="X199" s="2"/>
      <c r="Y199" s="2"/>
      <c r="Z199" s="2"/>
      <c r="AA199" s="2"/>
      <c r="AB199" s="2"/>
      <c r="AD199" s="2"/>
      <c r="AE199" s="2"/>
    </row>
    <row r="200" spans="1:16" ht="12">
      <c r="A200" s="19">
        <v>38130</v>
      </c>
      <c r="B200" s="17" t="s">
        <v>203</v>
      </c>
      <c r="C200" s="2">
        <v>3</v>
      </c>
      <c r="D200" s="2">
        <v>56704</v>
      </c>
      <c r="E200" s="2">
        <v>11860</v>
      </c>
      <c r="F200" s="2">
        <v>-739</v>
      </c>
      <c r="G200" s="2">
        <v>139</v>
      </c>
      <c r="H200" s="2">
        <v>137</v>
      </c>
      <c r="I200" s="2">
        <v>8095</v>
      </c>
      <c r="J200" s="2">
        <v>67013</v>
      </c>
      <c r="K200" s="2">
        <v>92229</v>
      </c>
      <c r="L200" s="3">
        <f t="shared" si="28"/>
        <v>25216</v>
      </c>
      <c r="M200" s="2">
        <v>2298</v>
      </c>
      <c r="N200" s="2">
        <v>0</v>
      </c>
      <c r="O200" s="3">
        <f t="shared" si="29"/>
        <v>2298</v>
      </c>
      <c r="P200" s="3">
        <f t="shared" si="30"/>
        <v>22918</v>
      </c>
    </row>
    <row r="201" spans="1:31" ht="12">
      <c r="A201" s="19">
        <v>38140</v>
      </c>
      <c r="B201" s="17" t="s">
        <v>204</v>
      </c>
      <c r="C201" s="2">
        <v>5</v>
      </c>
      <c r="D201" s="2">
        <v>11697</v>
      </c>
      <c r="E201" s="2">
        <v>0</v>
      </c>
      <c r="F201" s="2">
        <v>-2791</v>
      </c>
      <c r="G201" s="2">
        <v>102</v>
      </c>
      <c r="H201" s="2">
        <v>102</v>
      </c>
      <c r="I201" s="2">
        <v>4703</v>
      </c>
      <c r="J201" s="2">
        <v>53953</v>
      </c>
      <c r="K201" s="2">
        <v>64796</v>
      </c>
      <c r="L201" s="3">
        <f t="shared" si="28"/>
        <v>10843</v>
      </c>
      <c r="M201" s="2">
        <v>2375</v>
      </c>
      <c r="N201" s="2">
        <v>0</v>
      </c>
      <c r="O201" s="3">
        <f t="shared" si="29"/>
        <v>2375</v>
      </c>
      <c r="P201" s="3">
        <f t="shared" si="30"/>
        <v>8468</v>
      </c>
      <c r="T201" s="2"/>
      <c r="U201" s="2"/>
      <c r="V201" s="2"/>
      <c r="W201" s="2"/>
      <c r="X201" s="2"/>
      <c r="Y201" s="2"/>
      <c r="Z201" s="2"/>
      <c r="AA201" s="2"/>
      <c r="AB201" s="2"/>
      <c r="AD201" s="2"/>
      <c r="AE201" s="2"/>
    </row>
    <row r="202" spans="1:31" ht="12">
      <c r="A202" s="19">
        <v>38160</v>
      </c>
      <c r="B202" s="17" t="s">
        <v>205</v>
      </c>
      <c r="C202" s="2">
        <v>4</v>
      </c>
      <c r="D202" s="2">
        <v>9764</v>
      </c>
      <c r="E202" s="2">
        <v>863</v>
      </c>
      <c r="F202" s="2">
        <v>-1772</v>
      </c>
      <c r="G202" s="2">
        <v>83</v>
      </c>
      <c r="H202" s="2">
        <v>83</v>
      </c>
      <c r="I202" s="2">
        <v>5509</v>
      </c>
      <c r="J202" s="2">
        <v>64429</v>
      </c>
      <c r="K202" s="2">
        <v>72896</v>
      </c>
      <c r="L202" s="3">
        <f t="shared" si="28"/>
        <v>8467</v>
      </c>
      <c r="M202" s="2">
        <v>2272</v>
      </c>
      <c r="N202" s="2">
        <v>0</v>
      </c>
      <c r="O202" s="3">
        <f t="shared" si="29"/>
        <v>2272</v>
      </c>
      <c r="P202" s="3">
        <f t="shared" si="30"/>
        <v>6195</v>
      </c>
      <c r="T202" s="2"/>
      <c r="U202" s="2"/>
      <c r="V202" s="2"/>
      <c r="W202" s="2"/>
      <c r="X202" s="2"/>
      <c r="Y202" s="2"/>
      <c r="Z202" s="2"/>
      <c r="AA202" s="2"/>
      <c r="AB202" s="2"/>
      <c r="AD202" s="2"/>
      <c r="AE202" s="2"/>
    </row>
    <row r="203" spans="1:16" ht="12">
      <c r="A203" s="19">
        <v>38170</v>
      </c>
      <c r="B203" s="17" t="s">
        <v>206</v>
      </c>
      <c r="C203" s="2">
        <v>25</v>
      </c>
      <c r="D203" s="2">
        <v>52772</v>
      </c>
      <c r="E203" s="2">
        <v>-47</v>
      </c>
      <c r="F203" s="2">
        <v>13450</v>
      </c>
      <c r="G203" s="2">
        <v>819</v>
      </c>
      <c r="H203" s="2">
        <v>809</v>
      </c>
      <c r="I203" s="2">
        <v>30398</v>
      </c>
      <c r="J203" s="2">
        <v>131731</v>
      </c>
      <c r="K203" s="2">
        <v>185427</v>
      </c>
      <c r="L203" s="3">
        <f t="shared" si="28"/>
        <v>53696</v>
      </c>
      <c r="M203" s="2">
        <v>6845</v>
      </c>
      <c r="N203" s="2">
        <v>415</v>
      </c>
      <c r="O203" s="3">
        <f t="shared" si="29"/>
        <v>6430</v>
      </c>
      <c r="P203" s="3">
        <f t="shared" si="30"/>
        <v>47266</v>
      </c>
    </row>
    <row r="204" spans="1:16" ht="12">
      <c r="A204" s="19">
        <v>38190</v>
      </c>
      <c r="B204" s="17" t="s">
        <v>207</v>
      </c>
      <c r="C204" s="2">
        <v>21</v>
      </c>
      <c r="D204" s="2">
        <v>930506</v>
      </c>
      <c r="E204" s="2">
        <v>196371</v>
      </c>
      <c r="F204" s="2">
        <v>-65622</v>
      </c>
      <c r="G204" s="2">
        <v>2573</v>
      </c>
      <c r="H204" s="2">
        <v>2556</v>
      </c>
      <c r="I204" s="2">
        <v>776067</v>
      </c>
      <c r="J204" s="2">
        <v>1757694</v>
      </c>
      <c r="K204" s="2">
        <v>3231854</v>
      </c>
      <c r="L204" s="3">
        <f t="shared" si="28"/>
        <v>1474160</v>
      </c>
      <c r="M204" s="2">
        <v>242295</v>
      </c>
      <c r="N204" s="2">
        <v>39420</v>
      </c>
      <c r="O204" s="3">
        <f t="shared" si="29"/>
        <v>202875</v>
      </c>
      <c r="P204" s="3">
        <f t="shared" si="30"/>
        <v>1271285</v>
      </c>
    </row>
    <row r="205" spans="1:31" ht="12">
      <c r="A205" s="20" t="s">
        <v>97</v>
      </c>
      <c r="B205" s="17" t="s">
        <v>98</v>
      </c>
      <c r="C205" s="3">
        <v>8</v>
      </c>
      <c r="D205" s="3">
        <v>122171</v>
      </c>
      <c r="E205" s="3">
        <v>19119</v>
      </c>
      <c r="F205" s="3">
        <v>1000</v>
      </c>
      <c r="G205" s="3">
        <v>902</v>
      </c>
      <c r="H205" s="3">
        <v>898</v>
      </c>
      <c r="I205" s="3">
        <v>132399</v>
      </c>
      <c r="J205" s="3">
        <v>397598</v>
      </c>
      <c r="K205" s="3">
        <v>951475</v>
      </c>
      <c r="L205" s="3">
        <f t="shared" si="28"/>
        <v>553877</v>
      </c>
      <c r="M205" s="3">
        <v>140207</v>
      </c>
      <c r="N205" s="3">
        <v>150</v>
      </c>
      <c r="O205" s="3">
        <f t="shared" si="29"/>
        <v>140057</v>
      </c>
      <c r="P205" s="3">
        <f t="shared" si="30"/>
        <v>413820</v>
      </c>
      <c r="T205" s="2"/>
      <c r="U205" s="2"/>
      <c r="V205" s="2"/>
      <c r="W205" s="2"/>
      <c r="X205" s="2"/>
      <c r="Y205" s="2"/>
      <c r="Z205" s="2"/>
      <c r="AA205" s="2"/>
      <c r="AB205" s="2"/>
      <c r="AD205" s="2"/>
      <c r="AE205" s="2"/>
    </row>
    <row r="206" spans="1:31" ht="12">
      <c r="A206" s="18"/>
      <c r="B206" s="18"/>
      <c r="L206" s="3"/>
      <c r="O206" s="3"/>
      <c r="P206" s="3"/>
      <c r="T206" s="2"/>
      <c r="U206" s="2"/>
      <c r="V206" s="2"/>
      <c r="W206" s="2"/>
      <c r="X206" s="2"/>
      <c r="Y206" s="2"/>
      <c r="Z206" s="2"/>
      <c r="AA206" s="2"/>
      <c r="AB206" s="2"/>
      <c r="AD206" s="2"/>
      <c r="AE206" s="2"/>
    </row>
    <row r="207" spans="1:16" ht="12">
      <c r="A207" s="19">
        <v>382</v>
      </c>
      <c r="B207" s="17" t="s">
        <v>208</v>
      </c>
      <c r="C207" s="3">
        <f aca="true" t="shared" si="41" ref="C207:K207">SUM(C209:C215)</f>
        <v>132</v>
      </c>
      <c r="D207" s="3">
        <f t="shared" si="41"/>
        <v>3756778</v>
      </c>
      <c r="E207" s="3">
        <f t="shared" si="41"/>
        <v>402849</v>
      </c>
      <c r="F207" s="3">
        <f t="shared" si="41"/>
        <v>648911</v>
      </c>
      <c r="G207" s="3">
        <f t="shared" si="41"/>
        <v>8348</v>
      </c>
      <c r="H207" s="3">
        <f t="shared" si="41"/>
        <v>8277</v>
      </c>
      <c r="I207" s="3">
        <f t="shared" si="41"/>
        <v>1048664</v>
      </c>
      <c r="J207" s="3">
        <f t="shared" si="41"/>
        <v>11170743</v>
      </c>
      <c r="K207" s="3">
        <f t="shared" si="41"/>
        <v>14085134</v>
      </c>
      <c r="L207" s="3">
        <f>K207-J207</f>
        <v>2914391</v>
      </c>
      <c r="M207" s="3">
        <f>SUM(M209:M215)</f>
        <v>632445</v>
      </c>
      <c r="N207" s="3">
        <f>SUM(N209:N215)</f>
        <v>104175</v>
      </c>
      <c r="O207" s="3">
        <f>M207-N207</f>
        <v>528270</v>
      </c>
      <c r="P207" s="3">
        <f>L207-O207</f>
        <v>2386121</v>
      </c>
    </row>
    <row r="208" spans="1:16" ht="12">
      <c r="A208" s="18"/>
      <c r="B208" s="21"/>
      <c r="L208" s="3"/>
      <c r="O208" s="3"/>
      <c r="P208" s="3"/>
    </row>
    <row r="209" spans="1:16" ht="12">
      <c r="A209" s="19">
        <v>38210</v>
      </c>
      <c r="B209" s="17" t="s">
        <v>209</v>
      </c>
      <c r="C209" s="2">
        <v>7</v>
      </c>
      <c r="D209" s="2">
        <v>52056</v>
      </c>
      <c r="E209" s="2">
        <v>899</v>
      </c>
      <c r="F209" s="2">
        <v>4783</v>
      </c>
      <c r="G209" s="2">
        <v>259</v>
      </c>
      <c r="H209" s="2">
        <v>250</v>
      </c>
      <c r="I209" s="2">
        <v>10491</v>
      </c>
      <c r="J209" s="2">
        <v>59967</v>
      </c>
      <c r="K209" s="2">
        <v>82652</v>
      </c>
      <c r="L209" s="3">
        <f aca="true" t="shared" si="42" ref="L209:L215">K209-J209</f>
        <v>22685</v>
      </c>
      <c r="M209" s="2">
        <v>3176</v>
      </c>
      <c r="N209" s="2">
        <v>837</v>
      </c>
      <c r="O209" s="3">
        <f aca="true" t="shared" si="43" ref="O209:O215">M209-N209</f>
        <v>2339</v>
      </c>
      <c r="P209" s="3">
        <f aca="true" t="shared" si="44" ref="P209:P215">L209-O209</f>
        <v>20346</v>
      </c>
    </row>
    <row r="210" spans="1:31" ht="12">
      <c r="A210" s="19">
        <v>38220</v>
      </c>
      <c r="B210" s="17" t="s">
        <v>210</v>
      </c>
      <c r="C210" s="2">
        <v>64</v>
      </c>
      <c r="D210" s="2">
        <v>856791</v>
      </c>
      <c r="E210" s="2">
        <v>121364</v>
      </c>
      <c r="F210" s="2">
        <v>625652</v>
      </c>
      <c r="G210" s="2">
        <v>3759</v>
      </c>
      <c r="H210" s="2">
        <v>3731</v>
      </c>
      <c r="I210" s="2">
        <v>508266</v>
      </c>
      <c r="J210" s="2">
        <v>9734652</v>
      </c>
      <c r="K210" s="2">
        <v>11692072</v>
      </c>
      <c r="L210" s="3">
        <f t="shared" si="42"/>
        <v>1957420</v>
      </c>
      <c r="M210" s="2">
        <v>482730</v>
      </c>
      <c r="N210" s="2">
        <v>40346</v>
      </c>
      <c r="O210" s="3">
        <f t="shared" si="43"/>
        <v>442384</v>
      </c>
      <c r="P210" s="3">
        <f t="shared" si="44"/>
        <v>1515036</v>
      </c>
      <c r="T210" s="2"/>
      <c r="U210" s="2"/>
      <c r="V210" s="2"/>
      <c r="W210" s="2"/>
      <c r="X210" s="2"/>
      <c r="Y210" s="2"/>
      <c r="Z210" s="2"/>
      <c r="AA210" s="2"/>
      <c r="AB210" s="2"/>
      <c r="AD210" s="2"/>
      <c r="AE210" s="2"/>
    </row>
    <row r="211" spans="1:31" ht="12">
      <c r="A211" s="19">
        <v>38230</v>
      </c>
      <c r="B211" s="17" t="s">
        <v>211</v>
      </c>
      <c r="C211" s="2">
        <v>5</v>
      </c>
      <c r="D211" s="2">
        <v>1285</v>
      </c>
      <c r="E211" s="2">
        <v>0</v>
      </c>
      <c r="F211" s="2">
        <v>2</v>
      </c>
      <c r="G211" s="2">
        <v>45</v>
      </c>
      <c r="H211" s="2">
        <v>43</v>
      </c>
      <c r="I211" s="2">
        <v>1479</v>
      </c>
      <c r="J211" s="2">
        <v>7256</v>
      </c>
      <c r="K211" s="2">
        <v>10517</v>
      </c>
      <c r="L211" s="3">
        <f t="shared" si="42"/>
        <v>3261</v>
      </c>
      <c r="M211" s="2">
        <v>557</v>
      </c>
      <c r="N211" s="2">
        <v>0</v>
      </c>
      <c r="O211" s="3">
        <f t="shared" si="43"/>
        <v>557</v>
      </c>
      <c r="P211" s="3">
        <f t="shared" si="44"/>
        <v>2704</v>
      </c>
      <c r="T211" s="2"/>
      <c r="U211" s="2"/>
      <c r="V211" s="2"/>
      <c r="W211" s="2"/>
      <c r="X211" s="2"/>
      <c r="Y211" s="2"/>
      <c r="Z211" s="2"/>
      <c r="AA211" s="2"/>
      <c r="AB211" s="2"/>
      <c r="AD211" s="2"/>
      <c r="AE211" s="2"/>
    </row>
    <row r="212" spans="1:16" ht="12">
      <c r="A212" s="19">
        <v>38240</v>
      </c>
      <c r="B212" s="17" t="s">
        <v>212</v>
      </c>
      <c r="C212" s="2">
        <v>15</v>
      </c>
      <c r="D212" s="2">
        <v>28635</v>
      </c>
      <c r="E212" s="2">
        <v>2968</v>
      </c>
      <c r="F212" s="2">
        <v>733</v>
      </c>
      <c r="G212" s="2">
        <v>227</v>
      </c>
      <c r="H212" s="2">
        <v>217</v>
      </c>
      <c r="I212" s="2">
        <v>9236</v>
      </c>
      <c r="J212" s="2">
        <v>43229</v>
      </c>
      <c r="K212" s="2">
        <v>62922</v>
      </c>
      <c r="L212" s="3">
        <f t="shared" si="42"/>
        <v>19693</v>
      </c>
      <c r="M212" s="2">
        <v>2575</v>
      </c>
      <c r="N212" s="2">
        <v>0</v>
      </c>
      <c r="O212" s="3">
        <f t="shared" si="43"/>
        <v>2575</v>
      </c>
      <c r="P212" s="3">
        <f t="shared" si="44"/>
        <v>17118</v>
      </c>
    </row>
    <row r="213" spans="1:16" ht="12">
      <c r="A213" s="19">
        <v>38250</v>
      </c>
      <c r="B213" s="17" t="s">
        <v>213</v>
      </c>
      <c r="C213" s="2">
        <v>16</v>
      </c>
      <c r="D213" s="2">
        <v>1121248</v>
      </c>
      <c r="E213" s="2">
        <v>482</v>
      </c>
      <c r="F213" s="2">
        <v>72477</v>
      </c>
      <c r="G213" s="2">
        <v>1289</v>
      </c>
      <c r="H213" s="2">
        <v>1279</v>
      </c>
      <c r="I213" s="2">
        <v>205684</v>
      </c>
      <c r="J213" s="2">
        <v>503503</v>
      </c>
      <c r="K213" s="2">
        <v>831129</v>
      </c>
      <c r="L213" s="3">
        <f t="shared" si="42"/>
        <v>327626</v>
      </c>
      <c r="M213" s="2">
        <v>16798</v>
      </c>
      <c r="N213" s="2">
        <v>32910</v>
      </c>
      <c r="O213" s="3">
        <f t="shared" si="43"/>
        <v>-16112</v>
      </c>
      <c r="P213" s="3">
        <f t="shared" si="44"/>
        <v>343738</v>
      </c>
    </row>
    <row r="214" spans="1:16" ht="12">
      <c r="A214" s="19">
        <v>38270</v>
      </c>
      <c r="B214" s="17" t="s">
        <v>214</v>
      </c>
      <c r="C214" s="2">
        <v>6</v>
      </c>
      <c r="D214" s="2">
        <v>13120</v>
      </c>
      <c r="E214" s="2">
        <v>18</v>
      </c>
      <c r="F214" s="2">
        <v>91</v>
      </c>
      <c r="G214" s="2">
        <v>57</v>
      </c>
      <c r="H214" s="2">
        <v>57</v>
      </c>
      <c r="I214" s="2">
        <v>4307</v>
      </c>
      <c r="J214" s="2">
        <v>30878</v>
      </c>
      <c r="K214" s="2">
        <v>39019</v>
      </c>
      <c r="L214" s="3">
        <f t="shared" si="42"/>
        <v>8141</v>
      </c>
      <c r="M214" s="2">
        <v>1661</v>
      </c>
      <c r="N214" s="2">
        <v>356</v>
      </c>
      <c r="O214" s="3">
        <f t="shared" si="43"/>
        <v>1305</v>
      </c>
      <c r="P214" s="3">
        <f t="shared" si="44"/>
        <v>6836</v>
      </c>
    </row>
    <row r="215" spans="1:16" ht="12">
      <c r="A215" s="19">
        <v>38290</v>
      </c>
      <c r="B215" s="17" t="s">
        <v>215</v>
      </c>
      <c r="C215" s="2">
        <v>19</v>
      </c>
      <c r="D215" s="2">
        <v>1683643</v>
      </c>
      <c r="E215" s="2">
        <v>277118</v>
      </c>
      <c r="F215" s="2">
        <v>-54827</v>
      </c>
      <c r="G215" s="2">
        <v>2712</v>
      </c>
      <c r="H215" s="2">
        <v>2700</v>
      </c>
      <c r="I215" s="2">
        <v>309201</v>
      </c>
      <c r="J215" s="2">
        <v>791258</v>
      </c>
      <c r="K215" s="2">
        <v>1366823</v>
      </c>
      <c r="L215" s="3">
        <f t="shared" si="42"/>
        <v>575565</v>
      </c>
      <c r="M215" s="2">
        <v>124948</v>
      </c>
      <c r="N215" s="2">
        <v>29726</v>
      </c>
      <c r="O215" s="3">
        <f t="shared" si="43"/>
        <v>95222</v>
      </c>
      <c r="P215" s="3">
        <f t="shared" si="44"/>
        <v>480343</v>
      </c>
    </row>
    <row r="216" spans="1:16" ht="12">
      <c r="A216" s="21"/>
      <c r="B216" s="21"/>
      <c r="L216" s="3"/>
      <c r="O216" s="3"/>
      <c r="P216" s="3"/>
    </row>
    <row r="217" spans="1:16" ht="12">
      <c r="A217" s="19">
        <v>383</v>
      </c>
      <c r="B217" s="17" t="s">
        <v>216</v>
      </c>
      <c r="C217" s="3">
        <f aca="true" t="shared" si="45" ref="C217:K217">SUM(C219:C225)</f>
        <v>102</v>
      </c>
      <c r="D217" s="3">
        <f t="shared" si="45"/>
        <v>4543930</v>
      </c>
      <c r="E217" s="3">
        <f t="shared" si="45"/>
        <v>225702</v>
      </c>
      <c r="F217" s="3">
        <f t="shared" si="45"/>
        <v>161682</v>
      </c>
      <c r="G217" s="3">
        <f t="shared" si="45"/>
        <v>10341</v>
      </c>
      <c r="H217" s="3">
        <f t="shared" si="45"/>
        <v>10259</v>
      </c>
      <c r="I217" s="3">
        <f t="shared" si="45"/>
        <v>682166</v>
      </c>
      <c r="J217" s="3">
        <f t="shared" si="45"/>
        <v>5582734</v>
      </c>
      <c r="K217" s="3">
        <f t="shared" si="45"/>
        <v>9407649</v>
      </c>
      <c r="L217" s="3">
        <f>K217-J217</f>
        <v>3824915</v>
      </c>
      <c r="M217" s="3">
        <f>SUM(M219:M225)</f>
        <v>675588</v>
      </c>
      <c r="N217" s="3">
        <f>SUM(N219:N225)</f>
        <v>25569</v>
      </c>
      <c r="O217" s="3">
        <f>M217-N217</f>
        <v>650019</v>
      </c>
      <c r="P217" s="3">
        <f>L217-O217</f>
        <v>3174896</v>
      </c>
    </row>
    <row r="218" spans="1:16" ht="12">
      <c r="A218" s="21"/>
      <c r="B218" s="21"/>
      <c r="L218" s="3"/>
      <c r="O218" s="3"/>
      <c r="P218" s="3"/>
    </row>
    <row r="219" spans="1:16" ht="12">
      <c r="A219" s="19">
        <v>38310</v>
      </c>
      <c r="B219" s="17" t="s">
        <v>217</v>
      </c>
      <c r="C219" s="2">
        <v>15</v>
      </c>
      <c r="D219" s="2">
        <v>2452994</v>
      </c>
      <c r="E219" s="2">
        <v>-32452</v>
      </c>
      <c r="F219" s="2">
        <v>56729</v>
      </c>
      <c r="G219" s="2">
        <v>2696</v>
      </c>
      <c r="H219" s="2">
        <v>2679</v>
      </c>
      <c r="I219" s="2">
        <v>225191</v>
      </c>
      <c r="J219" s="2">
        <v>1669690</v>
      </c>
      <c r="K219" s="2">
        <v>2959054</v>
      </c>
      <c r="L219" s="3">
        <f>K219-J219</f>
        <v>1289364</v>
      </c>
      <c r="M219" s="2">
        <v>132380</v>
      </c>
      <c r="N219" s="2">
        <v>16857</v>
      </c>
      <c r="O219" s="3">
        <f>M219-N219</f>
        <v>115523</v>
      </c>
      <c r="P219" s="3">
        <f>L219-O219</f>
        <v>1173841</v>
      </c>
    </row>
    <row r="220" spans="1:16" ht="12">
      <c r="A220" s="19">
        <v>38320</v>
      </c>
      <c r="B220" s="17" t="s">
        <v>218</v>
      </c>
      <c r="C220" s="3">
        <v>3</v>
      </c>
      <c r="D220" s="3">
        <v>86912</v>
      </c>
      <c r="E220" s="3">
        <v>17100</v>
      </c>
      <c r="F220" s="3">
        <v>3985</v>
      </c>
      <c r="G220" s="3">
        <v>313</v>
      </c>
      <c r="H220" s="3">
        <v>313</v>
      </c>
      <c r="I220" s="3">
        <v>15488</v>
      </c>
      <c r="J220" s="3">
        <v>210401</v>
      </c>
      <c r="K220" s="3">
        <v>266445</v>
      </c>
      <c r="L220" s="3">
        <f>K220-J220</f>
        <v>56044</v>
      </c>
      <c r="M220" s="3">
        <v>15579</v>
      </c>
      <c r="N220" s="3">
        <v>499</v>
      </c>
      <c r="O220" s="3">
        <f>M220-N220</f>
        <v>15080</v>
      </c>
      <c r="P220" s="3">
        <f>L220-O220</f>
        <v>40964</v>
      </c>
    </row>
    <row r="221" spans="1:16" ht="12">
      <c r="A221" s="19">
        <v>38330</v>
      </c>
      <c r="B221" s="17" t="s">
        <v>219</v>
      </c>
      <c r="C221" s="3">
        <v>63</v>
      </c>
      <c r="D221" s="3">
        <v>798977</v>
      </c>
      <c r="E221" s="3">
        <v>100450</v>
      </c>
      <c r="F221" s="3">
        <v>127879</v>
      </c>
      <c r="G221" s="3">
        <v>4647</v>
      </c>
      <c r="H221" s="3">
        <v>4598</v>
      </c>
      <c r="I221" s="3">
        <v>270831</v>
      </c>
      <c r="J221" s="3">
        <v>1959028</v>
      </c>
      <c r="K221" s="3">
        <v>3726280</v>
      </c>
      <c r="L221" s="3">
        <f>K221-J221</f>
        <v>1767252</v>
      </c>
      <c r="M221" s="3">
        <v>468264</v>
      </c>
      <c r="N221" s="3">
        <v>3020</v>
      </c>
      <c r="O221" s="3">
        <f>M221-N221</f>
        <v>465244</v>
      </c>
      <c r="P221" s="3">
        <f>L221-O221</f>
        <v>1302008</v>
      </c>
    </row>
    <row r="222" spans="1:16" ht="12">
      <c r="A222" s="19">
        <v>38340</v>
      </c>
      <c r="B222" s="17" t="s">
        <v>220</v>
      </c>
      <c r="C222" s="2">
        <v>7</v>
      </c>
      <c r="D222" s="2">
        <v>373852</v>
      </c>
      <c r="E222" s="2">
        <v>140227</v>
      </c>
      <c r="F222" s="2">
        <v>-24160</v>
      </c>
      <c r="G222" s="2">
        <v>673</v>
      </c>
      <c r="H222" s="2">
        <v>670</v>
      </c>
      <c r="I222" s="2">
        <v>48531</v>
      </c>
      <c r="J222" s="2">
        <v>987165</v>
      </c>
      <c r="K222" s="2">
        <v>1420081</v>
      </c>
      <c r="L222" s="3">
        <f>K222-J222</f>
        <v>432916</v>
      </c>
      <c r="M222" s="2">
        <v>24467</v>
      </c>
      <c r="N222" s="2">
        <v>679</v>
      </c>
      <c r="O222" s="3">
        <f>M222-N222</f>
        <v>23788</v>
      </c>
      <c r="P222" s="3">
        <f>L222-O222</f>
        <v>409128</v>
      </c>
    </row>
    <row r="223" spans="1:16" ht="12">
      <c r="A223" s="19">
        <v>38350</v>
      </c>
      <c r="B223" s="17" t="s">
        <v>221</v>
      </c>
      <c r="C223" s="2">
        <v>4</v>
      </c>
      <c r="D223" s="2">
        <v>450079</v>
      </c>
      <c r="E223" s="2">
        <v>383</v>
      </c>
      <c r="F223" s="2">
        <v>-24423</v>
      </c>
      <c r="G223" s="2">
        <v>479</v>
      </c>
      <c r="H223" s="2">
        <v>468</v>
      </c>
      <c r="I223" s="2">
        <v>27760</v>
      </c>
      <c r="J223" s="2">
        <v>128226</v>
      </c>
      <c r="K223" s="2">
        <v>171239</v>
      </c>
      <c r="L223" s="3">
        <f>K223-J223</f>
        <v>43013</v>
      </c>
      <c r="M223" s="2">
        <v>7673</v>
      </c>
      <c r="N223" s="2">
        <v>0</v>
      </c>
      <c r="O223" s="3">
        <f>M223-N223</f>
        <v>7673</v>
      </c>
      <c r="P223" s="3">
        <f>L223-O223</f>
        <v>35340</v>
      </c>
    </row>
    <row r="224" spans="1:16" ht="12">
      <c r="A224" s="19">
        <v>38360</v>
      </c>
      <c r="B224" s="21"/>
      <c r="L224" s="3"/>
      <c r="O224" s="3"/>
      <c r="P224" s="3"/>
    </row>
    <row r="225" spans="1:16" ht="12">
      <c r="A225" s="20" t="s">
        <v>134</v>
      </c>
      <c r="B225" s="17" t="s">
        <v>222</v>
      </c>
      <c r="C225" s="3">
        <v>10</v>
      </c>
      <c r="D225" s="3">
        <v>381116</v>
      </c>
      <c r="E225" s="3">
        <v>-6</v>
      </c>
      <c r="F225" s="3">
        <v>21672</v>
      </c>
      <c r="G225" s="3">
        <v>1533</v>
      </c>
      <c r="H225" s="3">
        <v>1531</v>
      </c>
      <c r="I225" s="3">
        <v>94365</v>
      </c>
      <c r="J225" s="3">
        <v>628224</v>
      </c>
      <c r="K225" s="3">
        <v>864550</v>
      </c>
      <c r="L225" s="3">
        <f>K225-J225</f>
        <v>236326</v>
      </c>
      <c r="M225" s="3">
        <v>27225</v>
      </c>
      <c r="N225" s="3">
        <v>4514</v>
      </c>
      <c r="O225" s="3">
        <f>M225-N225</f>
        <v>22711</v>
      </c>
      <c r="P225" s="3">
        <f>L225-O225</f>
        <v>213615</v>
      </c>
    </row>
    <row r="226" spans="1:16" ht="12">
      <c r="A226" s="21"/>
      <c r="B226" s="21"/>
      <c r="L226" s="3"/>
      <c r="O226" s="3"/>
      <c r="P226" s="3"/>
    </row>
    <row r="227" spans="1:16" ht="12">
      <c r="A227" s="19">
        <v>384</v>
      </c>
      <c r="B227" s="17" t="s">
        <v>223</v>
      </c>
      <c r="C227" s="3">
        <f aca="true" t="shared" si="46" ref="C227:K227">SUM(C229:C232)</f>
        <v>69</v>
      </c>
      <c r="D227" s="3">
        <f t="shared" si="46"/>
        <v>1519261</v>
      </c>
      <c r="E227" s="3">
        <f t="shared" si="46"/>
        <v>76703</v>
      </c>
      <c r="F227" s="3">
        <f t="shared" si="46"/>
        <v>54665</v>
      </c>
      <c r="G227" s="3">
        <f t="shared" si="46"/>
        <v>5170</v>
      </c>
      <c r="H227" s="3">
        <f t="shared" si="46"/>
        <v>5149</v>
      </c>
      <c r="I227" s="3">
        <f t="shared" si="46"/>
        <v>333849</v>
      </c>
      <c r="J227" s="3">
        <f t="shared" si="46"/>
        <v>4643623</v>
      </c>
      <c r="K227" s="3">
        <f t="shared" si="46"/>
        <v>5753686</v>
      </c>
      <c r="L227" s="3">
        <f>K227-J227</f>
        <v>1110063</v>
      </c>
      <c r="M227" s="3">
        <f>SUM(M229:M232)</f>
        <v>229468</v>
      </c>
      <c r="N227" s="3">
        <f>SUM(N229:N232)</f>
        <v>2286</v>
      </c>
      <c r="O227" s="3">
        <f>M227-N227</f>
        <v>227182</v>
      </c>
      <c r="P227" s="3">
        <f>L227-O227</f>
        <v>882881</v>
      </c>
    </row>
    <row r="228" spans="1:16" ht="12">
      <c r="A228" s="21"/>
      <c r="B228" s="21"/>
      <c r="L228" s="3"/>
      <c r="O228" s="3"/>
      <c r="P228" s="3"/>
    </row>
    <row r="229" spans="1:31" ht="12">
      <c r="A229" s="19">
        <v>38440</v>
      </c>
      <c r="B229" s="17" t="s">
        <v>224</v>
      </c>
      <c r="C229" s="3">
        <v>39</v>
      </c>
      <c r="D229" s="3">
        <v>1036977</v>
      </c>
      <c r="E229" s="3">
        <v>73559</v>
      </c>
      <c r="F229" s="3">
        <v>-14859</v>
      </c>
      <c r="G229" s="3">
        <v>2364</v>
      </c>
      <c r="H229" s="3">
        <v>2355</v>
      </c>
      <c r="I229" s="3">
        <v>164681</v>
      </c>
      <c r="J229" s="3">
        <v>3401825</v>
      </c>
      <c r="K229" s="3">
        <v>4063874</v>
      </c>
      <c r="L229" s="3">
        <f>K229-J229</f>
        <v>662049</v>
      </c>
      <c r="M229" s="3">
        <v>150536</v>
      </c>
      <c r="N229" s="3">
        <v>1658</v>
      </c>
      <c r="O229" s="3">
        <f>M229-N229</f>
        <v>148878</v>
      </c>
      <c r="P229" s="3">
        <f>L229-O229</f>
        <v>513171</v>
      </c>
      <c r="T229" s="2"/>
      <c r="U229" s="2"/>
      <c r="V229" s="2"/>
      <c r="W229" s="2"/>
      <c r="X229" s="2"/>
      <c r="Y229" s="2"/>
      <c r="Z229" s="2"/>
      <c r="AA229" s="2"/>
      <c r="AB229" s="2"/>
      <c r="AD229" s="2"/>
      <c r="AE229" s="2"/>
    </row>
    <row r="230" spans="1:16" ht="12">
      <c r="A230" s="19">
        <v>38450</v>
      </c>
      <c r="B230" s="17" t="s">
        <v>225</v>
      </c>
      <c r="C230" s="2">
        <v>4</v>
      </c>
      <c r="D230" s="2">
        <v>340956</v>
      </c>
      <c r="E230" s="2">
        <v>-410</v>
      </c>
      <c r="F230" s="2">
        <v>35738</v>
      </c>
      <c r="G230" s="2">
        <v>269</v>
      </c>
      <c r="H230" s="2">
        <v>269</v>
      </c>
      <c r="I230" s="2">
        <v>39068</v>
      </c>
      <c r="J230" s="2">
        <v>332253</v>
      </c>
      <c r="K230" s="2">
        <v>509977</v>
      </c>
      <c r="L230" s="3">
        <f>K230-J230</f>
        <v>177724</v>
      </c>
      <c r="M230" s="2">
        <v>30399</v>
      </c>
      <c r="N230" s="2">
        <v>0</v>
      </c>
      <c r="O230" s="3">
        <f>M230-N230</f>
        <v>30399</v>
      </c>
      <c r="P230" s="3">
        <f>L230-O230</f>
        <v>147325</v>
      </c>
    </row>
    <row r="231" spans="1:16" ht="12">
      <c r="A231" s="19">
        <v>38460</v>
      </c>
      <c r="B231" s="17" t="s">
        <v>226</v>
      </c>
      <c r="C231" s="3">
        <v>11</v>
      </c>
      <c r="D231" s="3">
        <v>122804</v>
      </c>
      <c r="E231" s="3">
        <v>3517</v>
      </c>
      <c r="F231" s="3">
        <v>34330</v>
      </c>
      <c r="G231" s="3">
        <v>2290</v>
      </c>
      <c r="H231" s="3">
        <v>2290</v>
      </c>
      <c r="I231" s="3">
        <v>118676</v>
      </c>
      <c r="J231" s="3">
        <v>879204</v>
      </c>
      <c r="K231" s="3">
        <v>1132958</v>
      </c>
      <c r="L231" s="3">
        <f>K231-J231</f>
        <v>253754</v>
      </c>
      <c r="M231" s="3">
        <v>47164</v>
      </c>
      <c r="N231" s="3">
        <v>477</v>
      </c>
      <c r="O231" s="3">
        <f>M231-N231</f>
        <v>46687</v>
      </c>
      <c r="P231" s="3">
        <f>L231-O231</f>
        <v>207067</v>
      </c>
    </row>
    <row r="232" spans="1:16" ht="12">
      <c r="A232" s="19">
        <v>38490</v>
      </c>
      <c r="B232" s="17" t="s">
        <v>227</v>
      </c>
      <c r="C232" s="3">
        <v>15</v>
      </c>
      <c r="D232" s="3">
        <v>18524</v>
      </c>
      <c r="E232" s="3">
        <v>37</v>
      </c>
      <c r="F232" s="3">
        <v>-544</v>
      </c>
      <c r="G232" s="3">
        <v>247</v>
      </c>
      <c r="H232" s="3">
        <v>235</v>
      </c>
      <c r="I232" s="3">
        <v>11424</v>
      </c>
      <c r="J232" s="3">
        <v>30341</v>
      </c>
      <c r="K232" s="3">
        <v>46877</v>
      </c>
      <c r="L232" s="3">
        <f>K232-J232</f>
        <v>16536</v>
      </c>
      <c r="M232" s="3">
        <v>1369</v>
      </c>
      <c r="N232" s="3">
        <v>151</v>
      </c>
      <c r="O232" s="3">
        <f>M232-N232</f>
        <v>1218</v>
      </c>
      <c r="P232" s="3">
        <f>L232-O232</f>
        <v>15318</v>
      </c>
    </row>
    <row r="233" spans="1:16" ht="12">
      <c r="A233" s="21"/>
      <c r="B233" s="21"/>
      <c r="L233" s="3"/>
      <c r="O233" s="3"/>
      <c r="P233" s="3"/>
    </row>
    <row r="234" spans="1:16" ht="12">
      <c r="A234" s="19">
        <v>385</v>
      </c>
      <c r="B234" s="17" t="s">
        <v>228</v>
      </c>
      <c r="C234" s="3">
        <v>48</v>
      </c>
      <c r="D234" s="3">
        <v>816640</v>
      </c>
      <c r="E234" s="3">
        <v>105966</v>
      </c>
      <c r="F234" s="3">
        <v>52136</v>
      </c>
      <c r="G234" s="3">
        <v>3421</v>
      </c>
      <c r="H234" s="3">
        <v>3325</v>
      </c>
      <c r="I234" s="3">
        <v>295602</v>
      </c>
      <c r="J234" s="3">
        <v>1860359</v>
      </c>
      <c r="K234" s="3">
        <v>2929624</v>
      </c>
      <c r="L234" s="3">
        <f>K234-J234</f>
        <v>1069265</v>
      </c>
      <c r="M234" s="3">
        <v>298683</v>
      </c>
      <c r="N234" s="3">
        <v>9733</v>
      </c>
      <c r="O234" s="3">
        <f>M234-N234</f>
        <v>288950</v>
      </c>
      <c r="P234" s="3">
        <f>L234-O234</f>
        <v>780315</v>
      </c>
    </row>
    <row r="235" spans="1:31" ht="12">
      <c r="A235" s="21"/>
      <c r="B235" s="21"/>
      <c r="L235" s="3"/>
      <c r="O235" s="3"/>
      <c r="P235" s="3"/>
      <c r="T235" s="2"/>
      <c r="U235" s="2"/>
      <c r="V235" s="2"/>
      <c r="W235" s="2"/>
      <c r="X235" s="2"/>
      <c r="Y235" s="2"/>
      <c r="Z235" s="2"/>
      <c r="AA235" s="2"/>
      <c r="AB235" s="2"/>
      <c r="AD235" s="2"/>
      <c r="AE235" s="2"/>
    </row>
    <row r="236" spans="1:16" ht="12">
      <c r="A236" s="19">
        <v>39</v>
      </c>
      <c r="B236" s="17" t="s">
        <v>229</v>
      </c>
      <c r="C236" s="3">
        <f aca="true" t="shared" si="47" ref="C236:K236">C238+C240</f>
        <v>58</v>
      </c>
      <c r="D236" s="3">
        <f t="shared" si="47"/>
        <v>1595538</v>
      </c>
      <c r="E236" s="3">
        <f t="shared" si="47"/>
        <v>216618</v>
      </c>
      <c r="F236" s="3">
        <f t="shared" si="47"/>
        <v>172345</v>
      </c>
      <c r="G236" s="3">
        <f t="shared" si="47"/>
        <v>12778</v>
      </c>
      <c r="H236" s="3">
        <f t="shared" si="47"/>
        <v>12741</v>
      </c>
      <c r="I236" s="3">
        <f t="shared" si="47"/>
        <v>765275</v>
      </c>
      <c r="J236" s="3">
        <f t="shared" si="47"/>
        <v>4158251</v>
      </c>
      <c r="K236" s="3">
        <f t="shared" si="47"/>
        <v>8077591</v>
      </c>
      <c r="L236" s="3">
        <f>K236-J236</f>
        <v>3919340</v>
      </c>
      <c r="M236" s="3">
        <f>M238+M240</f>
        <v>805848</v>
      </c>
      <c r="N236" s="3">
        <f>N238+N240</f>
        <v>53531</v>
      </c>
      <c r="O236" s="3">
        <f>M236-N236</f>
        <v>752317</v>
      </c>
      <c r="P236" s="3">
        <f>L236-O236</f>
        <v>3167023</v>
      </c>
    </row>
    <row r="237" spans="1:16" ht="12">
      <c r="A237" s="21"/>
      <c r="B237" s="21"/>
      <c r="L237" s="3"/>
      <c r="O237" s="3"/>
      <c r="P237" s="3"/>
    </row>
    <row r="238" spans="1:16" ht="12">
      <c r="A238" s="19">
        <v>392</v>
      </c>
      <c r="B238" s="17" t="s">
        <v>230</v>
      </c>
      <c r="C238" s="2">
        <v>38</v>
      </c>
      <c r="D238" s="2">
        <v>1164424</v>
      </c>
      <c r="E238" s="2">
        <v>125666</v>
      </c>
      <c r="F238" s="2">
        <v>80759</v>
      </c>
      <c r="G238" s="2">
        <v>11242</v>
      </c>
      <c r="H238" s="2">
        <v>11205</v>
      </c>
      <c r="I238" s="2">
        <v>600312</v>
      </c>
      <c r="J238" s="2">
        <v>3288259</v>
      </c>
      <c r="K238" s="2">
        <f>5206174+1340562</f>
        <v>6546736</v>
      </c>
      <c r="L238" s="3">
        <f>K238-J238</f>
        <v>3258477</v>
      </c>
      <c r="M238" s="2">
        <v>598685</v>
      </c>
      <c r="N238" s="2">
        <v>34758</v>
      </c>
      <c r="O238" s="3">
        <f>M238-N238</f>
        <v>563927</v>
      </c>
      <c r="P238" s="3">
        <f>L238-O238</f>
        <v>2694550</v>
      </c>
    </row>
    <row r="239" spans="1:31" ht="12">
      <c r="A239" s="21"/>
      <c r="B239" s="21"/>
      <c r="L239" s="3"/>
      <c r="O239" s="3"/>
      <c r="P239" s="3"/>
      <c r="T239" s="2"/>
      <c r="U239" s="2"/>
      <c r="V239" s="2"/>
      <c r="W239" s="2"/>
      <c r="X239" s="2"/>
      <c r="Y239" s="2"/>
      <c r="Z239" s="2"/>
      <c r="AA239" s="2"/>
      <c r="AB239" s="2"/>
      <c r="AD239" s="2"/>
      <c r="AE239" s="2"/>
    </row>
    <row r="240" spans="1:31" ht="12">
      <c r="A240" s="17" t="s">
        <v>231</v>
      </c>
      <c r="B240" s="17" t="s">
        <v>232</v>
      </c>
      <c r="C240" s="3">
        <f aca="true" t="shared" si="48" ref="C240:K240">SUM(C242:C245)</f>
        <v>20</v>
      </c>
      <c r="D240" s="3">
        <f t="shared" si="48"/>
        <v>431114</v>
      </c>
      <c r="E240" s="3">
        <f t="shared" si="48"/>
        <v>90952</v>
      </c>
      <c r="F240" s="3">
        <f t="shared" si="48"/>
        <v>91586</v>
      </c>
      <c r="G240" s="3">
        <f t="shared" si="48"/>
        <v>1536</v>
      </c>
      <c r="H240" s="3">
        <f t="shared" si="48"/>
        <v>1536</v>
      </c>
      <c r="I240" s="3">
        <f t="shared" si="48"/>
        <v>164963</v>
      </c>
      <c r="J240" s="3">
        <f t="shared" si="48"/>
        <v>869992</v>
      </c>
      <c r="K240" s="3">
        <f t="shared" si="48"/>
        <v>1530855</v>
      </c>
      <c r="L240" s="3">
        <f>K240-J240</f>
        <v>660863</v>
      </c>
      <c r="M240" s="3">
        <f>SUM(M242:M245)</f>
        <v>207163</v>
      </c>
      <c r="N240" s="3">
        <f>SUM(N242:N245)</f>
        <v>18773</v>
      </c>
      <c r="O240" s="3">
        <f>M240-N240</f>
        <v>188390</v>
      </c>
      <c r="P240" s="3">
        <f>L240-O240</f>
        <v>472473</v>
      </c>
      <c r="T240" s="2"/>
      <c r="U240" s="2"/>
      <c r="V240" s="2"/>
      <c r="W240" s="2"/>
      <c r="X240" s="2"/>
      <c r="Y240" s="2"/>
      <c r="Z240" s="2"/>
      <c r="AA240" s="2"/>
      <c r="AB240" s="2"/>
      <c r="AD240" s="2"/>
      <c r="AE240" s="2"/>
    </row>
    <row r="241" spans="1:16" ht="12">
      <c r="A241" s="21"/>
      <c r="B241" s="21"/>
      <c r="L241" s="3"/>
      <c r="O241" s="3"/>
      <c r="P241" s="3"/>
    </row>
    <row r="242" spans="1:31" ht="12">
      <c r="A242" s="19">
        <v>39370</v>
      </c>
      <c r="B242" s="17" t="s">
        <v>233</v>
      </c>
      <c r="C242" s="2">
        <v>4</v>
      </c>
      <c r="D242" s="2">
        <v>212348</v>
      </c>
      <c r="E242" s="2">
        <v>62752</v>
      </c>
      <c r="F242" s="2">
        <v>47176</v>
      </c>
      <c r="G242" s="2">
        <v>746</v>
      </c>
      <c r="H242" s="2">
        <v>746</v>
      </c>
      <c r="I242" s="2">
        <v>84668</v>
      </c>
      <c r="J242" s="2">
        <v>269911</v>
      </c>
      <c r="K242" s="2">
        <v>509491</v>
      </c>
      <c r="L242" s="3">
        <f>K242-J242</f>
        <v>239580</v>
      </c>
      <c r="M242" s="2">
        <v>94910</v>
      </c>
      <c r="N242" s="2">
        <v>217</v>
      </c>
      <c r="O242" s="3">
        <f>M242-N242</f>
        <v>94693</v>
      </c>
      <c r="P242" s="3">
        <f>L242-O242</f>
        <v>144887</v>
      </c>
      <c r="T242" s="2"/>
      <c r="U242" s="2"/>
      <c r="V242" s="2"/>
      <c r="W242" s="2"/>
      <c r="X242" s="2"/>
      <c r="Y242" s="2"/>
      <c r="Z242" s="2"/>
      <c r="AA242" s="2"/>
      <c r="AB242" s="2"/>
      <c r="AD242" s="2"/>
      <c r="AE242" s="2"/>
    </row>
    <row r="243" spans="1:16" ht="12">
      <c r="A243" s="19">
        <v>39420</v>
      </c>
      <c r="B243" s="17" t="s">
        <v>234</v>
      </c>
      <c r="C243" s="2">
        <v>7</v>
      </c>
      <c r="D243" s="2">
        <v>5069</v>
      </c>
      <c r="E243" s="2">
        <v>0</v>
      </c>
      <c r="F243" s="2">
        <v>2407</v>
      </c>
      <c r="G243" s="2">
        <v>94</v>
      </c>
      <c r="H243" s="2">
        <v>94</v>
      </c>
      <c r="I243" s="2">
        <v>3416</v>
      </c>
      <c r="J243" s="2">
        <v>124391</v>
      </c>
      <c r="K243" s="2">
        <v>176087</v>
      </c>
      <c r="L243" s="3">
        <f>K243-J243</f>
        <v>51696</v>
      </c>
      <c r="M243" s="2">
        <v>32232</v>
      </c>
      <c r="N243" s="2">
        <v>0</v>
      </c>
      <c r="O243" s="3">
        <f>M243-N243</f>
        <v>32232</v>
      </c>
      <c r="P243" s="3">
        <f>L243-O243</f>
        <v>19464</v>
      </c>
    </row>
    <row r="244" spans="1:31" ht="12">
      <c r="A244" s="19">
        <v>39490</v>
      </c>
      <c r="B244" s="17" t="s">
        <v>232</v>
      </c>
      <c r="C244" s="2">
        <v>6</v>
      </c>
      <c r="D244" s="2">
        <v>142987</v>
      </c>
      <c r="E244" s="2">
        <v>8485</v>
      </c>
      <c r="F244" s="2">
        <v>40481</v>
      </c>
      <c r="G244" s="2">
        <v>619</v>
      </c>
      <c r="H244" s="2">
        <v>619</v>
      </c>
      <c r="I244" s="2">
        <v>72199</v>
      </c>
      <c r="J244" s="2">
        <v>396466</v>
      </c>
      <c r="K244" s="2">
        <v>741239</v>
      </c>
      <c r="L244" s="3">
        <f>K244-J244</f>
        <v>344773</v>
      </c>
      <c r="M244" s="2">
        <v>67108</v>
      </c>
      <c r="N244" s="2">
        <v>18556</v>
      </c>
      <c r="O244" s="3">
        <f>M244-N244</f>
        <v>48552</v>
      </c>
      <c r="P244" s="3">
        <f>L244-O244</f>
        <v>296221</v>
      </c>
      <c r="T244" s="2"/>
      <c r="U244" s="2"/>
      <c r="V244" s="2"/>
      <c r="W244" s="2"/>
      <c r="X244" s="2"/>
      <c r="Y244" s="2"/>
      <c r="Z244" s="2"/>
      <c r="AA244" s="2"/>
      <c r="AB244" s="2"/>
      <c r="AD244" s="2"/>
      <c r="AE244" s="2"/>
    </row>
    <row r="245" spans="1:16" ht="12">
      <c r="A245" s="20" t="s">
        <v>97</v>
      </c>
      <c r="B245" s="17" t="s">
        <v>98</v>
      </c>
      <c r="C245" s="3">
        <v>3</v>
      </c>
      <c r="D245" s="3">
        <v>70710</v>
      </c>
      <c r="E245" s="3">
        <v>19715</v>
      </c>
      <c r="F245" s="3">
        <v>1522</v>
      </c>
      <c r="G245" s="3">
        <v>77</v>
      </c>
      <c r="H245" s="3">
        <v>77</v>
      </c>
      <c r="I245" s="3">
        <v>4680</v>
      </c>
      <c r="J245" s="3">
        <v>79224</v>
      </c>
      <c r="K245" s="3">
        <v>104038</v>
      </c>
      <c r="L245" s="3">
        <f>K245-J245</f>
        <v>24814</v>
      </c>
      <c r="M245" s="3">
        <v>12913</v>
      </c>
      <c r="N245" s="3">
        <v>0</v>
      </c>
      <c r="O245" s="3">
        <f>M245-N245</f>
        <v>12913</v>
      </c>
      <c r="P245" s="3">
        <f>L245-O245</f>
        <v>11901</v>
      </c>
    </row>
  </sheetData>
  <mergeCells count="2">
    <mergeCell ref="B1:O1"/>
    <mergeCell ref="N5:P5"/>
  </mergeCells>
  <printOptions/>
  <pageMargins left="0.75" right="0.75" top="1" bottom="1" header="0.5" footer="0.5"/>
  <pageSetup horizontalDpi="600" verticalDpi="600" orientation="portrait" scale="36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</cp:lastModifiedBy>
  <dcterms:modified xsi:type="dcterms:W3CDTF">2006-02-22T08:02:43Z</dcterms:modified>
  <cp:category/>
  <cp:version/>
  <cp:contentType/>
  <cp:contentStatus/>
</cp:coreProperties>
</file>