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75" activeTab="0"/>
  </bookViews>
  <sheets>
    <sheet name="P6S" sheetId="1" r:id="rId1"/>
  </sheets>
  <definedNames>
    <definedName name="_Regression_Int" localSheetId="0" hidden="1">1</definedName>
    <definedName name="AA">'P6S'!$A$15:$C$214</definedName>
    <definedName name="BB">'P6S'!$C$15:$C$214</definedName>
    <definedName name="KK">'P6S'!$A$15:$B$214</definedName>
    <definedName name="_xlnm.Print_Area" localSheetId="0">'P6S'!$A$1:$P$215</definedName>
    <definedName name="_xlnm.Print_Area">'P6S'!$D$15:$V$214</definedName>
    <definedName name="Print_Area_MI" localSheetId="0">'P6S'!$D$15:$V$214</definedName>
    <definedName name="PRINT_AREA_MI">'P6S'!$D$15:$V$214</definedName>
    <definedName name="_xlnm.Print_Titles" localSheetId="0">'P6S'!$A:$C</definedName>
    <definedName name="Print_Titles_MI" localSheetId="0">'P6S'!$A:$C</definedName>
    <definedName name="PRINT_TITLES_MI">#REF!</definedName>
    <definedName name="RR">'P6S'!$A$15:$P$15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<sst xmlns="http://schemas.openxmlformats.org/spreadsheetml/2006/main" count="276" uniqueCount="208">
  <si>
    <t xml:space="preserve"> (2000-01)</t>
  </si>
  <si>
    <t xml:space="preserve">  Industry</t>
  </si>
  <si>
    <t xml:space="preserve"> |    Industry Major Groups And</t>
  </si>
  <si>
    <t xml:space="preserve"> |No. of</t>
  </si>
  <si>
    <t xml:space="preserve"> |Value of</t>
  </si>
  <si>
    <t xml:space="preserve"> |Add/Alt</t>
  </si>
  <si>
    <t xml:space="preserve"> |Changes</t>
  </si>
  <si>
    <t xml:space="preserve"> |Average</t>
  </si>
  <si>
    <t xml:space="preserve"> |Av. daily </t>
  </si>
  <si>
    <t xml:space="preserve"> |Employment</t>
  </si>
  <si>
    <t xml:space="preserve"> |Industrial</t>
  </si>
  <si>
    <t xml:space="preserve"> |Value</t>
  </si>
  <si>
    <t xml:space="preserve"> |Non-indus-</t>
  </si>
  <si>
    <t xml:space="preserve"> |Non-industr-</t>
  </si>
  <si>
    <t xml:space="preserve"> |Net Non-</t>
  </si>
  <si>
    <t xml:space="preserve"> |Contri-</t>
  </si>
  <si>
    <t xml:space="preserve">  Codes</t>
  </si>
  <si>
    <t xml:space="preserve"> |            Industries</t>
  </si>
  <si>
    <t xml:space="preserve"> |Reporting</t>
  </si>
  <si>
    <t xml:space="preserve"> |fixed assets</t>
  </si>
  <si>
    <t xml:space="preserve"> |made</t>
  </si>
  <si>
    <t xml:space="preserve"> |in</t>
  </si>
  <si>
    <t xml:space="preserve"> |daily</t>
  </si>
  <si>
    <t xml:space="preserve"> |employees</t>
  </si>
  <si>
    <t xml:space="preserve"> |cost during</t>
  </si>
  <si>
    <t xml:space="preserve"> |cost</t>
  </si>
  <si>
    <t xml:space="preserve"> |production</t>
  </si>
  <si>
    <t xml:space="preserve"> |added</t>
  </si>
  <si>
    <t xml:space="preserve"> |trial cost</t>
  </si>
  <si>
    <t xml:space="preserve"> |ial receipts</t>
  </si>
  <si>
    <t xml:space="preserve"> |industrial</t>
  </si>
  <si>
    <t xml:space="preserve"> |bution</t>
  </si>
  <si>
    <t xml:space="preserve"> |</t>
  </si>
  <si>
    <t xml:space="preserve"> |Establish-</t>
  </si>
  <si>
    <t xml:space="preserve"> |at the end</t>
  </si>
  <si>
    <t xml:space="preserve"> |during</t>
  </si>
  <si>
    <t xml:space="preserve"> |stocks</t>
  </si>
  <si>
    <t xml:space="preserve"> |persons</t>
  </si>
  <si>
    <t xml:space="preserve"> |incl.cont-</t>
  </si>
  <si>
    <t xml:space="preserve"> |the year</t>
  </si>
  <si>
    <t xml:space="preserve"> |to GDP</t>
  </si>
  <si>
    <t xml:space="preserve"> |ments</t>
  </si>
  <si>
    <t xml:space="preserve"> |of the year</t>
  </si>
  <si>
    <t xml:space="preserve"> |engaged</t>
  </si>
  <si>
    <t xml:space="preserve"> |ract lab-</t>
  </si>
  <si>
    <t xml:space="preserve"> |   </t>
  </si>
  <si>
    <t xml:space="preserve"> |(Number)</t>
  </si>
  <si>
    <t xml:space="preserve"> |our (Nos.)</t>
  </si>
  <si>
    <t xml:space="preserve"> | 13-14</t>
  </si>
  <si>
    <t xml:space="preserve"> | </t>
  </si>
  <si>
    <t xml:space="preserve">     1</t>
  </si>
  <si>
    <t xml:space="preserve"> |                 2</t>
  </si>
  <si>
    <t xml:space="preserve"> |    3</t>
  </si>
  <si>
    <t xml:space="preserve"> |      4</t>
  </si>
  <si>
    <t xml:space="preserve"> |    5</t>
  </si>
  <si>
    <t xml:space="preserve"> |    6</t>
  </si>
  <si>
    <t xml:space="preserve"> |    7</t>
  </si>
  <si>
    <t xml:space="preserve"> |     8</t>
  </si>
  <si>
    <t xml:space="preserve"> |     9</t>
  </si>
  <si>
    <t xml:space="preserve"> |     10</t>
  </si>
  <si>
    <t xml:space="preserve"> |    11</t>
  </si>
  <si>
    <t xml:space="preserve"> |    12</t>
  </si>
  <si>
    <t xml:space="preserve"> |    13</t>
  </si>
  <si>
    <t xml:space="preserve"> |     14</t>
  </si>
  <si>
    <t xml:space="preserve"> |    15</t>
  </si>
  <si>
    <t xml:space="preserve"> |    16</t>
  </si>
  <si>
    <t>ALL INDUSTRIES</t>
  </si>
  <si>
    <t>FOOD, BEVERAGES &amp; TOBACCO</t>
  </si>
  <si>
    <t xml:space="preserve">    311&amp;312</t>
  </si>
  <si>
    <t>Food Manufacturing</t>
  </si>
  <si>
    <t>Canning of fruits &amp; vegetables</t>
  </si>
  <si>
    <t>Canning of fish &amp; sea food</t>
  </si>
  <si>
    <t>Vegetable Ghee</t>
  </si>
  <si>
    <t>Other vegetable oils</t>
  </si>
  <si>
    <t>Cotton seed oils</t>
  </si>
  <si>
    <t>Rice milling</t>
  </si>
  <si>
    <t>Wheat &amp; grain milling</t>
  </si>
  <si>
    <t>Bread &amp; bakery products</t>
  </si>
  <si>
    <t>Biscuits</t>
  </si>
  <si>
    <t>Refined sugar</t>
  </si>
  <si>
    <t>Confectionery, not sweetmeats</t>
  </si>
  <si>
    <t>Blending of tea</t>
  </si>
  <si>
    <t>Feeds for animals</t>
  </si>
  <si>
    <t>Feeds for fowls</t>
  </si>
  <si>
    <t>Ice</t>
  </si>
  <si>
    <t>Other food products</t>
  </si>
  <si>
    <t>*****</t>
  </si>
  <si>
    <t>Others</t>
  </si>
  <si>
    <t xml:space="preserve">Beverage industries  and                   </t>
  </si>
  <si>
    <t>&amp; 314</t>
  </si>
  <si>
    <t xml:space="preserve">tobacco manufacturing </t>
  </si>
  <si>
    <t>Other soft drinks</t>
  </si>
  <si>
    <t>TEXTILE, APPAREL &amp; LEATHER</t>
  </si>
  <si>
    <t xml:space="preserve">    320&amp;321</t>
  </si>
  <si>
    <t>Manufacture of textiles</t>
  </si>
  <si>
    <t>Cotton spinning</t>
  </si>
  <si>
    <t>Cotton weaving</t>
  </si>
  <si>
    <t>Woollen textiles</t>
  </si>
  <si>
    <t>Jute textiles</t>
  </si>
  <si>
    <t>Silk &amp; art silk textiles</t>
  </si>
  <si>
    <t>Narrow fabrics</t>
  </si>
  <si>
    <t>Finishing of textiles</t>
  </si>
  <si>
    <t>Made up textile goods</t>
  </si>
  <si>
    <t>Knitting mills</t>
  </si>
  <si>
    <t>Carpets &amp; rugs - Woollen</t>
  </si>
  <si>
    <t>Spooling &amp; thread ball making</t>
  </si>
  <si>
    <t>Wearing apparel</t>
  </si>
  <si>
    <t>Ready-made garments</t>
  </si>
  <si>
    <t>Other wearing apparel</t>
  </si>
  <si>
    <t>Leather &amp; Leather products</t>
  </si>
  <si>
    <t>Foot-wear except rubber or plastic</t>
  </si>
  <si>
    <t>Leather foot-wear</t>
  </si>
  <si>
    <t>Ginning &amp; baling of fibres</t>
  </si>
  <si>
    <t>Cotton</t>
  </si>
  <si>
    <t>WOOD, WOOD PRODUCTS &amp; FURNITURE</t>
  </si>
  <si>
    <t>Wood, wood &amp; cork products:</t>
  </si>
  <si>
    <t>&amp; 332</t>
  </si>
  <si>
    <t>furniture &amp; fixtures, not metal</t>
  </si>
  <si>
    <t>Plywood &amp; products</t>
  </si>
  <si>
    <t>Hardboard &amp; products</t>
  </si>
  <si>
    <t>Wooden furniture</t>
  </si>
  <si>
    <t>PAPER, PRINTING &amp; PUBLISHING</t>
  </si>
  <si>
    <t>Paper &amp; Paper products</t>
  </si>
  <si>
    <t>&amp; 20</t>
  </si>
  <si>
    <t>Pulp, paper and paperboard</t>
  </si>
  <si>
    <t>Pulp, paper &amp; board  articles</t>
  </si>
  <si>
    <t>Other paper products</t>
  </si>
  <si>
    <t>Printing and publishing</t>
  </si>
  <si>
    <t>Newspapers</t>
  </si>
  <si>
    <t>Books, periodicals, maps, etc.</t>
  </si>
  <si>
    <t>Job printing</t>
  </si>
  <si>
    <t>CHEMICALS, RUBBER &amp; PLASTICS</t>
  </si>
  <si>
    <t>Drugs &amp; pharmaceutical products</t>
  </si>
  <si>
    <t>Medicines &amp; basic drugs(allopathic)</t>
  </si>
  <si>
    <t>"Unani" medicines</t>
  </si>
  <si>
    <t>Industrial chemicals</t>
  </si>
  <si>
    <t>Alkalies</t>
  </si>
  <si>
    <t>Acids, salts &amp; intermediates</t>
  </si>
  <si>
    <t>Dyes, colours &amp; pigments</t>
  </si>
  <si>
    <t>Fertilizers</t>
  </si>
  <si>
    <t>Pesticides, insecticides, etc.</t>
  </si>
  <si>
    <t>Other industrial chemicals</t>
  </si>
  <si>
    <t>Other chemical products</t>
  </si>
  <si>
    <t>Paints, varnishes &amp; lacquers</t>
  </si>
  <si>
    <t>Perfumes &amp; cosmetics</t>
  </si>
  <si>
    <t>Soap &amp; detergents</t>
  </si>
  <si>
    <t>&amp; 50</t>
  </si>
  <si>
    <t>Matches, polishes &amp; waxes</t>
  </si>
  <si>
    <t>Ink (all kinds)</t>
  </si>
  <si>
    <t>Petroleum refining and</t>
  </si>
  <si>
    <t>&amp; 354</t>
  </si>
  <si>
    <t>products of petroleum &amp; coal</t>
  </si>
  <si>
    <t>Rubber products</t>
  </si>
  <si>
    <t>Tyres &amp; tubes</t>
  </si>
  <si>
    <t>Rubber foot-wear</t>
  </si>
  <si>
    <t>Plastic products</t>
  </si>
  <si>
    <t>Other plastic products</t>
  </si>
  <si>
    <t>NON-METALLIC MINERAL PRODUCTS</t>
  </si>
  <si>
    <t>Glass &amp; glass products</t>
  </si>
  <si>
    <t>Glass products</t>
  </si>
  <si>
    <t>Other non-metallic mineral products</t>
  </si>
  <si>
    <t>Bricks &amp; tiles</t>
  </si>
  <si>
    <t>Cement</t>
  </si>
  <si>
    <t>Cement products</t>
  </si>
  <si>
    <t>BASIC METAL INDUSTRIES</t>
  </si>
  <si>
    <t xml:space="preserve">Iron &amp; steel </t>
  </si>
  <si>
    <t>Iron, steel mills &amp; foundries</t>
  </si>
  <si>
    <t>Re-rolling mills</t>
  </si>
  <si>
    <t>Non-ferrous metal basic industries</t>
  </si>
  <si>
    <t>Aluminium &amp; aluminium alloys</t>
  </si>
  <si>
    <t>METAL PRODUCTS, MACHINERY, EQUIP.</t>
  </si>
  <si>
    <t xml:space="preserve">    380&amp;381</t>
  </si>
  <si>
    <t>Fabricated metal products</t>
  </si>
  <si>
    <t>Structural metal products</t>
  </si>
  <si>
    <t>Metal stamping, coating, etc.</t>
  </si>
  <si>
    <t>Heating &amp; cooking equipment</t>
  </si>
  <si>
    <t>Wire product</t>
  </si>
  <si>
    <t>Utensils - aluminium</t>
  </si>
  <si>
    <t>Metal barrels &amp; drums</t>
  </si>
  <si>
    <t>Tin cans &amp; tinware</t>
  </si>
  <si>
    <t>Other metal products</t>
  </si>
  <si>
    <t>Non-electrical machinery</t>
  </si>
  <si>
    <t>Agricultural machinery</t>
  </si>
  <si>
    <t>Other non-electrical machinery</t>
  </si>
  <si>
    <t>Electrical machinery &amp; supplies</t>
  </si>
  <si>
    <t>Electrical industrial machinery</t>
  </si>
  <si>
    <t>Radio &amp; television commu</t>
  </si>
  <si>
    <t>Electrical appliances</t>
  </si>
  <si>
    <t>Batteries</t>
  </si>
  <si>
    <t>Transport equipment</t>
  </si>
  <si>
    <t>Ship building (motorized)</t>
  </si>
  <si>
    <t>Motor vehicles</t>
  </si>
  <si>
    <t>Other transport equipment</t>
  </si>
  <si>
    <t>Scientific &amp; measuring instruments:</t>
  </si>
  <si>
    <t>&amp; 386</t>
  </si>
  <si>
    <t>photographic &amp; optical goods</t>
  </si>
  <si>
    <t>HANDICRAFTS, SPORTS, OTHER MFG.</t>
  </si>
  <si>
    <t xml:space="preserve">    391,393</t>
  </si>
  <si>
    <t>&amp; 394</t>
  </si>
  <si>
    <t>Handicrafts and other manufacturing</t>
  </si>
  <si>
    <t>Pens &amp; office supplies</t>
  </si>
  <si>
    <t>Buttons studs etc.</t>
  </si>
  <si>
    <t>Bangles (all kinds)</t>
  </si>
  <si>
    <t>Other manufacturing</t>
  </si>
  <si>
    <t xml:space="preserve">TABLE - 6.                                                                </t>
  </si>
  <si>
    <t>SUMMARY STATISTICS BY INDUSTRY MAJOR GROUPS AND INDUSTRIES:</t>
  </si>
  <si>
    <t>SINDH</t>
  </si>
  <si>
    <t>( Value in `000' Rs. 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</si>
</sst>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</numFmts>
  <fonts count="5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sz val="10"/>
      <color indexed="12"/>
      <name val="Courier"/>
      <family val="3"/>
    </font>
    <font>
      <sz val="10"/>
      <color indexed="12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3" fillId="0" borderId="0" xfId="0" applyNumberFormat="1" applyFont="1" applyAlignment="1" applyProtection="1" quotePrefix="1">
      <alignment horizontal="left"/>
      <protection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NumberFormat="1" applyFont="1" applyAlignment="1" applyProtection="1">
      <alignment horizontal="left"/>
      <protection/>
    </xf>
    <xf numFmtId="164" fontId="3" fillId="0" borderId="0" xfId="0" applyNumberFormat="1" applyFont="1" applyAlignment="1" applyProtection="1" quotePrefix="1">
      <alignment horizontal="center"/>
      <protection/>
    </xf>
    <xf numFmtId="164" fontId="3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0" fillId="2" borderId="1" xfId="0" applyNumberFormat="1" applyFill="1" applyBorder="1" applyAlignment="1" applyProtection="1">
      <alignment horizontal="left"/>
      <protection/>
    </xf>
    <xf numFmtId="164" fontId="0" fillId="2" borderId="0" xfId="0" applyNumberFormat="1" applyFill="1" applyAlignment="1" applyProtection="1">
      <alignment horizontal="left"/>
      <protection/>
    </xf>
    <xf numFmtId="164" fontId="0" fillId="2" borderId="0" xfId="0" applyFill="1" applyAlignment="1">
      <alignment/>
    </xf>
    <xf numFmtId="164" fontId="0" fillId="2" borderId="0" xfId="0" applyNumberFormat="1" applyFill="1" applyAlignment="1" applyProtection="1" quotePrefix="1">
      <alignment horizontal="left"/>
      <protection/>
    </xf>
    <xf numFmtId="164" fontId="0" fillId="2" borderId="2" xfId="0" applyNumberFormat="1" applyFill="1" applyBorder="1" applyAlignment="1" applyProtection="1">
      <alignment horizontal="left"/>
      <protection/>
    </xf>
    <xf numFmtId="164" fontId="0" fillId="3" borderId="0" xfId="0" applyNumberFormat="1" applyFill="1" applyAlignment="1" applyProtection="1">
      <alignment horizontal="left"/>
      <protection/>
    </xf>
    <xf numFmtId="164" fontId="0" fillId="3" borderId="0" xfId="0" applyFill="1" applyAlignment="1">
      <alignment/>
    </xf>
    <xf numFmtId="164" fontId="0" fillId="3" borderId="0" xfId="0" applyNumberFormat="1" applyFill="1" applyAlignment="1" applyProtection="1">
      <alignment/>
      <protection/>
    </xf>
    <xf numFmtId="164" fontId="0" fillId="3" borderId="0" xfId="0" applyFill="1" applyAlignment="1" applyProtection="1">
      <alignment horizontal="right"/>
      <protection/>
    </xf>
    <xf numFmtId="164" fontId="0" fillId="3" borderId="0" xfId="0" applyFill="1" applyAlignment="1" applyProtection="1">
      <alignment horizontal="left"/>
      <protection/>
    </xf>
    <xf numFmtId="164" fontId="0" fillId="3" borderId="0" xfId="0" applyNumberFormat="1" applyFill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216"/>
  <sheetViews>
    <sheetView showGridLines="0" tabSelected="1" view="pageBreakPreview" zoomScale="75" zoomScaleNormal="50" zoomScaleSheetLayoutView="75" workbookViewId="0" topLeftCell="A1">
      <selection activeCell="A14" sqref="A14:B215"/>
    </sheetView>
  </sheetViews>
  <sheetFormatPr defaultColWidth="12.625" defaultRowHeight="12.75"/>
  <cols>
    <col min="2" max="2" width="36.625" style="0" customWidth="1"/>
    <col min="3" max="3" width="11.625" style="0" customWidth="1"/>
    <col min="4" max="4" width="13.625" style="0" customWidth="1"/>
    <col min="5" max="7" width="10.625" style="0" customWidth="1"/>
    <col min="8" max="8" width="11.625" style="0" customWidth="1"/>
    <col min="9" max="10" width="13.625" style="0" customWidth="1"/>
    <col min="14" max="14" width="13.625" style="0" customWidth="1"/>
    <col min="16" max="16" width="11.625" style="0" customWidth="1"/>
    <col min="17" max="17" width="6.625" style="0" customWidth="1"/>
    <col min="18" max="19" width="10.625" style="0" customWidth="1"/>
    <col min="20" max="20" width="36.625" style="0" customWidth="1"/>
    <col min="21" max="22" width="10.625" style="0" customWidth="1"/>
  </cols>
  <sheetData>
    <row r="1" spans="1:29" ht="12">
      <c r="A1" s="4" t="s">
        <v>204</v>
      </c>
      <c r="B1" s="5" t="s">
        <v>205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 t="s">
        <v>206</v>
      </c>
      <c r="S1" s="1"/>
      <c r="AC1" s="1"/>
    </row>
    <row r="2" spans="1:29" ht="12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S2" s="1"/>
      <c r="AC2" s="1"/>
    </row>
    <row r="3" spans="1:23" ht="12">
      <c r="A3" s="6"/>
      <c r="B3" s="6"/>
      <c r="C3" s="6"/>
      <c r="D3" s="6"/>
      <c r="E3" s="6"/>
      <c r="F3" s="6"/>
      <c r="G3" s="6"/>
      <c r="H3" s="7" t="s">
        <v>0</v>
      </c>
      <c r="I3" s="6"/>
      <c r="J3" s="6"/>
      <c r="K3" s="6"/>
      <c r="L3" s="6"/>
      <c r="M3" s="6"/>
      <c r="N3" s="6"/>
      <c r="O3" s="6"/>
      <c r="P3" s="6"/>
      <c r="W3" s="1"/>
    </row>
    <row r="4" spans="1:23" ht="12">
      <c r="A4" s="6"/>
      <c r="B4" s="6"/>
      <c r="C4" s="6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8" t="s">
        <v>207</v>
      </c>
      <c r="P4" s="9"/>
      <c r="W4" s="1"/>
    </row>
    <row r="5" spans="1:31" ht="1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">
      <c r="A6" s="12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4</v>
      </c>
      <c r="L6" s="12" t="s">
        <v>11</v>
      </c>
      <c r="M6" s="12" t="s">
        <v>12</v>
      </c>
      <c r="N6" s="12" t="s">
        <v>13</v>
      </c>
      <c r="O6" s="12" t="s">
        <v>14</v>
      </c>
      <c r="P6" s="12" t="s">
        <v>15</v>
      </c>
      <c r="S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">
      <c r="A7" s="13" t="s">
        <v>16</v>
      </c>
      <c r="B7" s="13" t="s">
        <v>17</v>
      </c>
      <c r="C7" s="13" t="s">
        <v>18</v>
      </c>
      <c r="D7" s="13" t="s">
        <v>19</v>
      </c>
      <c r="E7" s="13" t="s">
        <v>20</v>
      </c>
      <c r="F7" s="13" t="s">
        <v>21</v>
      </c>
      <c r="G7" s="13" t="s">
        <v>22</v>
      </c>
      <c r="H7" s="13" t="s">
        <v>23</v>
      </c>
      <c r="I7" s="13" t="s">
        <v>24</v>
      </c>
      <c r="J7" s="13" t="s">
        <v>25</v>
      </c>
      <c r="K7" s="13" t="s">
        <v>26</v>
      </c>
      <c r="L7" s="13" t="s">
        <v>27</v>
      </c>
      <c r="M7" s="13" t="s">
        <v>28</v>
      </c>
      <c r="N7" s="13" t="s">
        <v>29</v>
      </c>
      <c r="O7" s="13" t="s">
        <v>30</v>
      </c>
      <c r="P7" s="13" t="s">
        <v>31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">
      <c r="A8" s="14"/>
      <c r="B8" s="13" t="s">
        <v>32</v>
      </c>
      <c r="C8" s="13" t="s">
        <v>33</v>
      </c>
      <c r="D8" s="13" t="s">
        <v>34</v>
      </c>
      <c r="E8" s="13" t="s">
        <v>35</v>
      </c>
      <c r="F8" s="13" t="s">
        <v>36</v>
      </c>
      <c r="G8" s="13" t="s">
        <v>37</v>
      </c>
      <c r="H8" s="13" t="s">
        <v>38</v>
      </c>
      <c r="I8" s="13" t="s">
        <v>39</v>
      </c>
      <c r="J8" s="13" t="s">
        <v>35</v>
      </c>
      <c r="K8" s="13" t="s">
        <v>35</v>
      </c>
      <c r="L8" s="13" t="s">
        <v>35</v>
      </c>
      <c r="M8" s="13" t="s">
        <v>35</v>
      </c>
      <c r="N8" s="13" t="s">
        <v>35</v>
      </c>
      <c r="O8" s="13" t="s">
        <v>24</v>
      </c>
      <c r="P8" s="13" t="s">
        <v>40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">
      <c r="A9" s="14"/>
      <c r="B9" s="13" t="s">
        <v>32</v>
      </c>
      <c r="C9" s="13" t="s">
        <v>41</v>
      </c>
      <c r="D9" s="13" t="s">
        <v>42</v>
      </c>
      <c r="E9" s="13" t="s">
        <v>39</v>
      </c>
      <c r="F9" s="13" t="s">
        <v>32</v>
      </c>
      <c r="G9" s="13" t="s">
        <v>43</v>
      </c>
      <c r="H9" s="13" t="s">
        <v>44</v>
      </c>
      <c r="I9" s="13" t="s">
        <v>45</v>
      </c>
      <c r="J9" s="13" t="s">
        <v>39</v>
      </c>
      <c r="K9" s="13" t="s">
        <v>39</v>
      </c>
      <c r="L9" s="13" t="s">
        <v>39</v>
      </c>
      <c r="M9" s="13" t="s">
        <v>39</v>
      </c>
      <c r="N9" s="13" t="s">
        <v>39</v>
      </c>
      <c r="O9" s="13" t="s">
        <v>39</v>
      </c>
      <c r="P9" s="13" t="s">
        <v>35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">
      <c r="A10" s="14"/>
      <c r="B10" s="13" t="s">
        <v>32</v>
      </c>
      <c r="C10" s="13" t="s">
        <v>32</v>
      </c>
      <c r="D10" s="13" t="s">
        <v>32</v>
      </c>
      <c r="E10" s="13" t="s">
        <v>32</v>
      </c>
      <c r="F10" s="13" t="s">
        <v>32</v>
      </c>
      <c r="G10" s="13" t="s">
        <v>46</v>
      </c>
      <c r="H10" s="13" t="s">
        <v>47</v>
      </c>
      <c r="I10" s="13" t="s">
        <v>45</v>
      </c>
      <c r="J10" s="13" t="s">
        <v>32</v>
      </c>
      <c r="K10" s="13" t="s">
        <v>32</v>
      </c>
      <c r="L10" s="13" t="s">
        <v>32</v>
      </c>
      <c r="M10" s="13" t="s">
        <v>32</v>
      </c>
      <c r="N10" s="13" t="s">
        <v>32</v>
      </c>
      <c r="O10" s="13" t="s">
        <v>48</v>
      </c>
      <c r="P10" s="13" t="s">
        <v>39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16" ht="12">
      <c r="A11" s="14"/>
      <c r="B11" s="13" t="s">
        <v>32</v>
      </c>
      <c r="C11" s="13" t="s">
        <v>32</v>
      </c>
      <c r="D11" s="13" t="s">
        <v>32</v>
      </c>
      <c r="E11" s="13" t="s">
        <v>32</v>
      </c>
      <c r="F11" s="13" t="s">
        <v>32</v>
      </c>
      <c r="G11" s="13" t="s">
        <v>32</v>
      </c>
      <c r="H11" s="13" t="s">
        <v>32</v>
      </c>
      <c r="I11" s="13" t="s">
        <v>32</v>
      </c>
      <c r="J11" s="13" t="s">
        <v>32</v>
      </c>
      <c r="K11" s="13" t="s">
        <v>32</v>
      </c>
      <c r="L11" s="13" t="s">
        <v>32</v>
      </c>
      <c r="M11" s="13" t="s">
        <v>32</v>
      </c>
      <c r="N11" s="13" t="s">
        <v>32</v>
      </c>
      <c r="O11" s="15" t="s">
        <v>49</v>
      </c>
      <c r="P11" s="13" t="s">
        <v>32</v>
      </c>
    </row>
    <row r="12" spans="1:31" ht="1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">
      <c r="A13" s="16" t="s">
        <v>50</v>
      </c>
      <c r="B13" s="16" t="s">
        <v>51</v>
      </c>
      <c r="C13" s="16" t="s">
        <v>52</v>
      </c>
      <c r="D13" s="16" t="s">
        <v>53</v>
      </c>
      <c r="E13" s="16" t="s">
        <v>54</v>
      </c>
      <c r="F13" s="16" t="s">
        <v>55</v>
      </c>
      <c r="G13" s="16" t="s">
        <v>56</v>
      </c>
      <c r="H13" s="16" t="s">
        <v>57</v>
      </c>
      <c r="I13" s="16" t="s">
        <v>58</v>
      </c>
      <c r="J13" s="16" t="s">
        <v>59</v>
      </c>
      <c r="K13" s="16" t="s">
        <v>60</v>
      </c>
      <c r="L13" s="16" t="s">
        <v>61</v>
      </c>
      <c r="M13" s="16" t="s">
        <v>62</v>
      </c>
      <c r="N13" s="16" t="s">
        <v>63</v>
      </c>
      <c r="O13" s="16" t="s">
        <v>64</v>
      </c>
      <c r="P13" s="16" t="s">
        <v>65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28" ht="12">
      <c r="A14" s="17"/>
      <c r="B14" s="18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6" ht="12">
      <c r="A15" s="19">
        <v>3</v>
      </c>
      <c r="B15" s="17" t="s">
        <v>66</v>
      </c>
      <c r="C15" s="2">
        <f aca="true" t="shared" si="0" ref="C15:K15">C17+C45+C77+C87+C103+C143+C156+C168+C206</f>
        <v>1768</v>
      </c>
      <c r="D15" s="2">
        <f t="shared" si="0"/>
        <v>168816469</v>
      </c>
      <c r="E15" s="2">
        <f t="shared" si="0"/>
        <v>40069098</v>
      </c>
      <c r="F15" s="2">
        <f t="shared" si="0"/>
        <v>88951372</v>
      </c>
      <c r="G15" s="2">
        <f t="shared" si="0"/>
        <v>259483</v>
      </c>
      <c r="H15" s="2">
        <f t="shared" si="0"/>
        <v>259267</v>
      </c>
      <c r="I15" s="2">
        <f t="shared" si="0"/>
        <v>32525869</v>
      </c>
      <c r="J15" s="2">
        <f t="shared" si="0"/>
        <v>356972211</v>
      </c>
      <c r="K15" s="2">
        <f t="shared" si="0"/>
        <v>535387230</v>
      </c>
      <c r="L15" s="2">
        <f aca="true" t="shared" si="1" ref="L15:L77">K15-J15</f>
        <v>178415019</v>
      </c>
      <c r="M15" s="2">
        <f>M17+M45+M77+M87+M103+M143+M156+M168+M206</f>
        <v>23035360</v>
      </c>
      <c r="N15" s="2">
        <f>N17+N45+N77+N87+N103+N143+N156+N168+N206</f>
        <v>4521207</v>
      </c>
      <c r="O15" s="2">
        <f aca="true" t="shared" si="2" ref="O15:O77">M15-N15</f>
        <v>18514153</v>
      </c>
      <c r="P15" s="2">
        <f aca="true" t="shared" si="3" ref="P15:P77">L15-O15</f>
        <v>159900866</v>
      </c>
      <c r="Z15" s="1"/>
    </row>
    <row r="16" spans="1:31" ht="12">
      <c r="A16" s="18"/>
      <c r="B16" s="18"/>
      <c r="K16" s="1"/>
      <c r="L16" s="2"/>
      <c r="O16" s="2"/>
      <c r="P16" s="2"/>
      <c r="R16" s="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">
      <c r="A17" s="19">
        <v>31</v>
      </c>
      <c r="B17" s="17" t="s">
        <v>67</v>
      </c>
      <c r="C17" s="2">
        <f aca="true" t="shared" si="4" ref="C17:K17">C19+C40</f>
        <v>439</v>
      </c>
      <c r="D17" s="2">
        <f t="shared" si="4"/>
        <v>21357788</v>
      </c>
      <c r="E17" s="2">
        <f t="shared" si="4"/>
        <v>1518357</v>
      </c>
      <c r="F17" s="2">
        <f t="shared" si="4"/>
        <v>981547</v>
      </c>
      <c r="G17" s="2">
        <f t="shared" si="4"/>
        <v>34040</v>
      </c>
      <c r="H17" s="2">
        <f t="shared" si="4"/>
        <v>34021</v>
      </c>
      <c r="I17" s="2">
        <f t="shared" si="4"/>
        <v>3272087</v>
      </c>
      <c r="J17" s="2">
        <f t="shared" si="4"/>
        <v>46426711</v>
      </c>
      <c r="K17" s="2">
        <f t="shared" si="4"/>
        <v>73560407</v>
      </c>
      <c r="L17" s="2">
        <f t="shared" si="1"/>
        <v>27133696</v>
      </c>
      <c r="M17" s="2">
        <f>M19+M40</f>
        <v>3412883</v>
      </c>
      <c r="N17" s="2">
        <f>N19+N40</f>
        <v>1294541</v>
      </c>
      <c r="O17" s="2">
        <f t="shared" si="2"/>
        <v>2118342</v>
      </c>
      <c r="P17" s="2">
        <f t="shared" si="3"/>
        <v>25015354</v>
      </c>
      <c r="R17" s="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22" ht="12">
      <c r="A18" s="18"/>
      <c r="B18" s="18"/>
      <c r="K18" s="1"/>
      <c r="L18" s="2"/>
      <c r="O18" s="2"/>
      <c r="P18" s="2"/>
      <c r="R18" s="3"/>
      <c r="S18" s="3"/>
      <c r="U18" s="3"/>
      <c r="V18" s="1"/>
    </row>
    <row r="19" spans="1:31" ht="12">
      <c r="A19" s="17" t="s">
        <v>68</v>
      </c>
      <c r="B19" s="17" t="s">
        <v>69</v>
      </c>
      <c r="C19" s="1">
        <f aca="true" t="shared" si="5" ref="C19:K19">SUM(C21:C37)</f>
        <v>424</v>
      </c>
      <c r="D19" s="1">
        <f t="shared" si="5"/>
        <v>20287075</v>
      </c>
      <c r="E19" s="1">
        <f t="shared" si="5"/>
        <v>1308831</v>
      </c>
      <c r="F19" s="1">
        <f t="shared" si="5"/>
        <v>980156</v>
      </c>
      <c r="G19" s="1">
        <f t="shared" si="5"/>
        <v>31287</v>
      </c>
      <c r="H19" s="1">
        <f t="shared" si="5"/>
        <v>31270</v>
      </c>
      <c r="I19" s="1">
        <f t="shared" si="5"/>
        <v>3011647</v>
      </c>
      <c r="J19" s="1">
        <f t="shared" si="5"/>
        <v>43084294</v>
      </c>
      <c r="K19" s="1">
        <f t="shared" si="5"/>
        <v>62600067</v>
      </c>
      <c r="L19" s="2">
        <f t="shared" si="1"/>
        <v>19515773</v>
      </c>
      <c r="M19" s="1">
        <f>SUM(M21:M37)</f>
        <v>2605733</v>
      </c>
      <c r="N19" s="1">
        <f>SUM(N21:N37)</f>
        <v>1289819</v>
      </c>
      <c r="O19" s="2">
        <f t="shared" si="2"/>
        <v>1315914</v>
      </c>
      <c r="P19" s="2">
        <f t="shared" si="3"/>
        <v>18199859</v>
      </c>
      <c r="R19" s="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22" ht="12">
      <c r="A20" s="18"/>
      <c r="B20" s="17"/>
      <c r="K20" s="1"/>
      <c r="L20" s="2"/>
      <c r="O20" s="2"/>
      <c r="P20" s="2"/>
      <c r="R20" s="3"/>
      <c r="S20" s="3"/>
      <c r="U20" s="3"/>
      <c r="V20" s="1"/>
    </row>
    <row r="21" spans="1:31" ht="12">
      <c r="A21" s="19">
        <v>31130</v>
      </c>
      <c r="B21" s="17" t="s">
        <v>70</v>
      </c>
      <c r="C21" s="1">
        <v>4</v>
      </c>
      <c r="D21" s="1">
        <v>178533</v>
      </c>
      <c r="E21" s="1">
        <v>30766</v>
      </c>
      <c r="F21" s="1">
        <v>-695</v>
      </c>
      <c r="G21" s="1">
        <v>306</v>
      </c>
      <c r="H21" s="1">
        <v>306</v>
      </c>
      <c r="I21" s="1">
        <v>21442</v>
      </c>
      <c r="J21" s="1">
        <v>156647</v>
      </c>
      <c r="K21" s="1">
        <v>202759</v>
      </c>
      <c r="L21" s="2">
        <f t="shared" si="1"/>
        <v>46112</v>
      </c>
      <c r="M21" s="1">
        <v>4950</v>
      </c>
      <c r="N21" s="1">
        <v>954</v>
      </c>
      <c r="O21" s="2">
        <f t="shared" si="2"/>
        <v>3996</v>
      </c>
      <c r="P21" s="2">
        <f t="shared" si="3"/>
        <v>42116</v>
      </c>
      <c r="R21" s="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">
      <c r="A22" s="19">
        <v>31140</v>
      </c>
      <c r="B22" s="17" t="s">
        <v>71</v>
      </c>
      <c r="C22" s="1">
        <v>9</v>
      </c>
      <c r="D22" s="1">
        <v>33328</v>
      </c>
      <c r="E22" s="1">
        <v>0</v>
      </c>
      <c r="F22" s="1">
        <v>-23608</v>
      </c>
      <c r="G22" s="1">
        <v>290</v>
      </c>
      <c r="H22" s="1">
        <v>290</v>
      </c>
      <c r="I22" s="1">
        <v>21044</v>
      </c>
      <c r="J22" s="1">
        <v>1657071</v>
      </c>
      <c r="K22" s="1">
        <v>1778827</v>
      </c>
      <c r="L22" s="2">
        <f t="shared" si="1"/>
        <v>121756</v>
      </c>
      <c r="M22" s="1">
        <v>51586</v>
      </c>
      <c r="N22" s="1">
        <v>3322</v>
      </c>
      <c r="O22" s="2">
        <f t="shared" si="2"/>
        <v>48264</v>
      </c>
      <c r="P22" s="2">
        <f t="shared" si="3"/>
        <v>73492</v>
      </c>
      <c r="R22" s="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">
      <c r="A23" s="19">
        <v>31151</v>
      </c>
      <c r="B23" s="17" t="s">
        <v>72</v>
      </c>
      <c r="C23" s="1">
        <v>15</v>
      </c>
      <c r="D23" s="1">
        <v>732475</v>
      </c>
      <c r="E23" s="1">
        <v>93221</v>
      </c>
      <c r="F23" s="1">
        <v>86125</v>
      </c>
      <c r="G23" s="1">
        <v>981</v>
      </c>
      <c r="H23" s="1">
        <v>981</v>
      </c>
      <c r="I23" s="1">
        <v>231098</v>
      </c>
      <c r="J23" s="1">
        <v>5512961</v>
      </c>
      <c r="K23" s="1">
        <v>8512436</v>
      </c>
      <c r="L23" s="2">
        <f t="shared" si="1"/>
        <v>2999475</v>
      </c>
      <c r="M23" s="1">
        <v>354191</v>
      </c>
      <c r="N23" s="1">
        <v>7079</v>
      </c>
      <c r="O23" s="2">
        <f t="shared" si="2"/>
        <v>347112</v>
      </c>
      <c r="P23" s="2">
        <f t="shared" si="3"/>
        <v>2652363</v>
      </c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">
      <c r="A24" s="19">
        <v>31152</v>
      </c>
      <c r="B24" s="17" t="s">
        <v>73</v>
      </c>
      <c r="C24" s="1">
        <v>3</v>
      </c>
      <c r="D24" s="1">
        <v>30447</v>
      </c>
      <c r="E24" s="1">
        <v>1573</v>
      </c>
      <c r="F24" s="1">
        <v>-1032842</v>
      </c>
      <c r="G24" s="1">
        <v>142</v>
      </c>
      <c r="H24" s="1">
        <v>142</v>
      </c>
      <c r="I24" s="1">
        <v>15500</v>
      </c>
      <c r="J24" s="1">
        <v>1362334</v>
      </c>
      <c r="K24" s="1">
        <v>1450258</v>
      </c>
      <c r="L24" s="2">
        <f t="shared" si="1"/>
        <v>87924</v>
      </c>
      <c r="M24" s="1">
        <v>16095</v>
      </c>
      <c r="N24" s="1">
        <v>0</v>
      </c>
      <c r="O24" s="2">
        <f t="shared" si="2"/>
        <v>16095</v>
      </c>
      <c r="P24" s="2">
        <f t="shared" si="3"/>
        <v>71829</v>
      </c>
      <c r="R24" s="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">
      <c r="A25" s="19">
        <v>31153</v>
      </c>
      <c r="B25" s="17" t="s">
        <v>74</v>
      </c>
      <c r="C25" s="1">
        <v>11</v>
      </c>
      <c r="D25" s="1">
        <v>53827</v>
      </c>
      <c r="E25" s="1">
        <v>1480</v>
      </c>
      <c r="F25" s="1">
        <v>-20969</v>
      </c>
      <c r="G25" s="1">
        <v>372</v>
      </c>
      <c r="H25" s="1">
        <v>366</v>
      </c>
      <c r="I25" s="1">
        <v>14330</v>
      </c>
      <c r="J25" s="1">
        <v>379434</v>
      </c>
      <c r="K25" s="1">
        <v>578185</v>
      </c>
      <c r="L25" s="2">
        <f t="shared" si="1"/>
        <v>198751</v>
      </c>
      <c r="M25" s="1">
        <v>19514</v>
      </c>
      <c r="N25" s="1">
        <v>0</v>
      </c>
      <c r="O25" s="2">
        <f t="shared" si="2"/>
        <v>19514</v>
      </c>
      <c r="P25" s="2">
        <f t="shared" si="3"/>
        <v>179237</v>
      </c>
      <c r="R25" s="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">
      <c r="A26" s="19">
        <v>31161</v>
      </c>
      <c r="B26" s="17" t="s">
        <v>75</v>
      </c>
      <c r="C26" s="1">
        <v>213</v>
      </c>
      <c r="D26" s="1">
        <v>431013</v>
      </c>
      <c r="E26" s="1">
        <v>30075</v>
      </c>
      <c r="F26" s="1">
        <v>67259</v>
      </c>
      <c r="G26" s="1">
        <v>2598</v>
      </c>
      <c r="H26" s="1">
        <v>2598</v>
      </c>
      <c r="I26" s="1">
        <v>64778</v>
      </c>
      <c r="J26" s="1">
        <v>2118239</v>
      </c>
      <c r="K26" s="1">
        <v>2601806</v>
      </c>
      <c r="L26" s="2">
        <f t="shared" si="1"/>
        <v>483567</v>
      </c>
      <c r="M26" s="1">
        <v>15184</v>
      </c>
      <c r="N26" s="1">
        <v>2015</v>
      </c>
      <c r="O26" s="2">
        <f t="shared" si="2"/>
        <v>13169</v>
      </c>
      <c r="P26" s="2">
        <f t="shared" si="3"/>
        <v>470398</v>
      </c>
      <c r="R26" s="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22" ht="12">
      <c r="A27" s="19">
        <v>31162</v>
      </c>
      <c r="B27" s="17" t="s">
        <v>76</v>
      </c>
      <c r="C27" s="1">
        <v>72</v>
      </c>
      <c r="D27" s="1">
        <v>323108</v>
      </c>
      <c r="E27" s="1">
        <v>84934</v>
      </c>
      <c r="F27" s="1">
        <v>-88014</v>
      </c>
      <c r="G27" s="1">
        <v>2876</v>
      </c>
      <c r="H27" s="1">
        <v>2865</v>
      </c>
      <c r="I27" s="1">
        <v>116160</v>
      </c>
      <c r="J27" s="1">
        <v>5286556</v>
      </c>
      <c r="K27" s="1">
        <v>7352837</v>
      </c>
      <c r="L27" s="2">
        <f t="shared" si="1"/>
        <v>2066281</v>
      </c>
      <c r="M27" s="1">
        <v>53831</v>
      </c>
      <c r="N27" s="1">
        <v>372</v>
      </c>
      <c r="O27" s="2">
        <f t="shared" si="2"/>
        <v>53459</v>
      </c>
      <c r="P27" s="2">
        <f t="shared" si="3"/>
        <v>2012822</v>
      </c>
      <c r="R27" s="3"/>
      <c r="S27" s="1"/>
      <c r="T27" s="1"/>
      <c r="U27" s="1"/>
      <c r="V27" s="1"/>
    </row>
    <row r="28" spans="1:31" ht="12">
      <c r="A28" s="19">
        <v>31171</v>
      </c>
      <c r="B28" s="17" t="s">
        <v>77</v>
      </c>
      <c r="C28" s="1">
        <v>10</v>
      </c>
      <c r="D28" s="1">
        <v>111119</v>
      </c>
      <c r="E28" s="1">
        <v>8618</v>
      </c>
      <c r="F28" s="1">
        <v>-6275</v>
      </c>
      <c r="G28" s="1">
        <v>961</v>
      </c>
      <c r="H28" s="1">
        <v>961</v>
      </c>
      <c r="I28" s="1">
        <v>61582</v>
      </c>
      <c r="J28" s="1">
        <v>297564</v>
      </c>
      <c r="K28" s="1">
        <v>506323</v>
      </c>
      <c r="L28" s="2">
        <f t="shared" si="1"/>
        <v>208759</v>
      </c>
      <c r="M28" s="1">
        <v>53800</v>
      </c>
      <c r="N28" s="1">
        <v>0</v>
      </c>
      <c r="O28" s="2">
        <f t="shared" si="2"/>
        <v>53800</v>
      </c>
      <c r="P28" s="2">
        <f t="shared" si="3"/>
        <v>154959</v>
      </c>
      <c r="R28" s="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22" ht="12">
      <c r="A29" s="19">
        <v>31172</v>
      </c>
      <c r="B29" s="17" t="s">
        <v>78</v>
      </c>
      <c r="C29" s="1">
        <v>15</v>
      </c>
      <c r="D29" s="1">
        <v>740951</v>
      </c>
      <c r="E29" s="1">
        <v>48711</v>
      </c>
      <c r="F29" s="1">
        <v>54108</v>
      </c>
      <c r="G29" s="1">
        <v>2755</v>
      </c>
      <c r="H29" s="1">
        <v>2755</v>
      </c>
      <c r="I29" s="1">
        <v>268004</v>
      </c>
      <c r="J29" s="1">
        <v>1948165</v>
      </c>
      <c r="K29" s="1">
        <v>3109668</v>
      </c>
      <c r="L29" s="2">
        <f t="shared" si="1"/>
        <v>1161503</v>
      </c>
      <c r="M29" s="1">
        <v>281203</v>
      </c>
      <c r="N29" s="1">
        <v>19373</v>
      </c>
      <c r="O29" s="2">
        <f t="shared" si="2"/>
        <v>261830</v>
      </c>
      <c r="P29" s="2">
        <f t="shared" si="3"/>
        <v>899673</v>
      </c>
      <c r="R29" s="3"/>
      <c r="S29" s="1"/>
      <c r="T29" s="1"/>
      <c r="U29" s="1"/>
      <c r="V29" s="1"/>
    </row>
    <row r="30" spans="1:31" ht="12">
      <c r="A30" s="19">
        <v>31181</v>
      </c>
      <c r="B30" s="17" t="s">
        <v>79</v>
      </c>
      <c r="C30" s="1">
        <v>28</v>
      </c>
      <c r="D30" s="1">
        <v>16122824</v>
      </c>
      <c r="E30" s="1">
        <v>634189</v>
      </c>
      <c r="F30" s="1">
        <v>1750705</v>
      </c>
      <c r="G30" s="1">
        <v>17253</v>
      </c>
      <c r="H30" s="1">
        <v>17253</v>
      </c>
      <c r="I30" s="1">
        <v>1789780</v>
      </c>
      <c r="J30" s="1">
        <v>16002034</v>
      </c>
      <c r="K30" s="1">
        <v>24199750</v>
      </c>
      <c r="L30" s="2">
        <f t="shared" si="1"/>
        <v>8197716</v>
      </c>
      <c r="M30" s="1">
        <v>374370</v>
      </c>
      <c r="N30" s="1">
        <v>1246843</v>
      </c>
      <c r="O30" s="2">
        <f t="shared" si="2"/>
        <v>-872473</v>
      </c>
      <c r="P30" s="2">
        <f t="shared" si="3"/>
        <v>9070189</v>
      </c>
      <c r="R30" s="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">
      <c r="A31" s="19">
        <v>31191</v>
      </c>
      <c r="B31" s="17" t="s">
        <v>80</v>
      </c>
      <c r="C31" s="1">
        <v>6</v>
      </c>
      <c r="D31" s="1">
        <v>27624</v>
      </c>
      <c r="E31" s="1">
        <v>5797</v>
      </c>
      <c r="F31" s="1">
        <v>5394</v>
      </c>
      <c r="G31" s="1">
        <v>353</v>
      </c>
      <c r="H31" s="1">
        <v>353</v>
      </c>
      <c r="I31" s="1">
        <v>21067</v>
      </c>
      <c r="J31" s="1">
        <v>184724</v>
      </c>
      <c r="K31" s="1">
        <v>279061</v>
      </c>
      <c r="L31" s="2">
        <f t="shared" si="1"/>
        <v>94337</v>
      </c>
      <c r="M31" s="1">
        <v>13748</v>
      </c>
      <c r="N31" s="1">
        <v>0</v>
      </c>
      <c r="O31" s="2">
        <f t="shared" si="2"/>
        <v>13748</v>
      </c>
      <c r="P31" s="2">
        <f t="shared" si="3"/>
        <v>80589</v>
      </c>
      <c r="R31" s="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">
      <c r="A32" s="19">
        <v>31212</v>
      </c>
      <c r="B32" s="17" t="s">
        <v>81</v>
      </c>
      <c r="C32" s="1">
        <v>4</v>
      </c>
      <c r="D32" s="1">
        <v>288970</v>
      </c>
      <c r="E32" s="1">
        <v>3400</v>
      </c>
      <c r="F32" s="1">
        <v>128900</v>
      </c>
      <c r="G32" s="1">
        <v>757</v>
      </c>
      <c r="H32" s="1">
        <v>757</v>
      </c>
      <c r="I32" s="1">
        <v>215199</v>
      </c>
      <c r="J32" s="1">
        <v>6117981</v>
      </c>
      <c r="K32" s="1">
        <v>7813289</v>
      </c>
      <c r="L32" s="2">
        <f t="shared" si="1"/>
        <v>1695308</v>
      </c>
      <c r="M32" s="1">
        <v>643705</v>
      </c>
      <c r="N32" s="1">
        <v>1156</v>
      </c>
      <c r="O32" s="2">
        <f t="shared" si="2"/>
        <v>642549</v>
      </c>
      <c r="P32" s="2">
        <f t="shared" si="3"/>
        <v>1052759</v>
      </c>
      <c r="R32" s="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">
      <c r="A33" s="19">
        <v>31221</v>
      </c>
      <c r="B33" s="17" t="s">
        <v>82</v>
      </c>
      <c r="C33" s="1">
        <v>4</v>
      </c>
      <c r="D33" s="1">
        <v>32042</v>
      </c>
      <c r="E33" s="1">
        <v>5761</v>
      </c>
      <c r="F33" s="1">
        <v>-12866</v>
      </c>
      <c r="G33" s="1">
        <v>184</v>
      </c>
      <c r="H33" s="1">
        <v>184</v>
      </c>
      <c r="I33" s="1">
        <v>34235</v>
      </c>
      <c r="J33" s="1">
        <v>216181</v>
      </c>
      <c r="K33" s="1">
        <v>324770</v>
      </c>
      <c r="L33" s="2">
        <f t="shared" si="1"/>
        <v>108589</v>
      </c>
      <c r="M33" s="1">
        <v>12213</v>
      </c>
      <c r="N33" s="1">
        <v>3648</v>
      </c>
      <c r="O33" s="2">
        <f t="shared" si="2"/>
        <v>8565</v>
      </c>
      <c r="P33" s="2">
        <f t="shared" si="3"/>
        <v>100024</v>
      </c>
      <c r="R33" s="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">
      <c r="A34" s="19">
        <v>31222</v>
      </c>
      <c r="B34" s="17" t="s">
        <v>83</v>
      </c>
      <c r="C34" s="1">
        <v>7</v>
      </c>
      <c r="D34" s="1">
        <v>122044</v>
      </c>
      <c r="E34" s="1">
        <v>2232</v>
      </c>
      <c r="F34" s="1">
        <v>4779</v>
      </c>
      <c r="G34" s="1">
        <v>204</v>
      </c>
      <c r="H34" s="1">
        <v>204</v>
      </c>
      <c r="I34" s="1">
        <v>16774</v>
      </c>
      <c r="J34" s="1">
        <v>352376</v>
      </c>
      <c r="K34" s="1">
        <v>644134</v>
      </c>
      <c r="L34" s="2">
        <f t="shared" si="1"/>
        <v>291758</v>
      </c>
      <c r="M34" s="1">
        <v>17482</v>
      </c>
      <c r="N34" s="1">
        <v>50</v>
      </c>
      <c r="O34" s="2">
        <f t="shared" si="2"/>
        <v>17432</v>
      </c>
      <c r="P34" s="2">
        <f t="shared" si="3"/>
        <v>274326</v>
      </c>
      <c r="R34" s="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22" ht="12">
      <c r="A35" s="19">
        <v>31293</v>
      </c>
      <c r="B35" s="17" t="s">
        <v>84</v>
      </c>
      <c r="C35" s="1">
        <v>7</v>
      </c>
      <c r="D35" s="1">
        <v>470824</v>
      </c>
      <c r="E35" s="1">
        <v>256733</v>
      </c>
      <c r="F35" s="1">
        <v>8076</v>
      </c>
      <c r="G35" s="1">
        <v>66</v>
      </c>
      <c r="H35" s="1">
        <v>66</v>
      </c>
      <c r="I35" s="1">
        <v>4786</v>
      </c>
      <c r="J35" s="1">
        <v>356326</v>
      </c>
      <c r="K35" s="1">
        <v>392285</v>
      </c>
      <c r="L35" s="2">
        <f t="shared" si="1"/>
        <v>35959</v>
      </c>
      <c r="M35" s="1">
        <v>34181</v>
      </c>
      <c r="N35" s="1">
        <v>3858</v>
      </c>
      <c r="O35" s="2">
        <f t="shared" si="2"/>
        <v>30323</v>
      </c>
      <c r="P35" s="2">
        <f t="shared" si="3"/>
        <v>5636</v>
      </c>
      <c r="R35" s="3"/>
      <c r="S35" s="1"/>
      <c r="T35" s="1"/>
      <c r="U35" s="1"/>
      <c r="V35" s="1"/>
    </row>
    <row r="36" spans="1:31" ht="12">
      <c r="A36" s="19">
        <v>31299</v>
      </c>
      <c r="B36" s="17" t="s">
        <v>85</v>
      </c>
      <c r="C36" s="1">
        <v>6</v>
      </c>
      <c r="D36" s="1">
        <f>275269+2000</f>
        <v>277269</v>
      </c>
      <c r="E36" s="1">
        <v>23971</v>
      </c>
      <c r="F36" s="1">
        <v>-23546</v>
      </c>
      <c r="G36" s="1">
        <v>500</v>
      </c>
      <c r="H36" s="1">
        <v>500</v>
      </c>
      <c r="I36" s="1">
        <v>68955</v>
      </c>
      <c r="J36" s="1">
        <v>346867</v>
      </c>
      <c r="K36" s="1">
        <v>1774729</v>
      </c>
      <c r="L36" s="2">
        <f t="shared" si="1"/>
        <v>1427862</v>
      </c>
      <c r="M36" s="1">
        <v>533312</v>
      </c>
      <c r="N36" s="1">
        <v>561</v>
      </c>
      <c r="O36" s="2">
        <f t="shared" si="2"/>
        <v>532751</v>
      </c>
      <c r="P36" s="2">
        <f t="shared" si="3"/>
        <v>895111</v>
      </c>
      <c r="R36" s="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16" ht="12">
      <c r="A37" s="20" t="s">
        <v>86</v>
      </c>
      <c r="B37" s="21" t="s">
        <v>87</v>
      </c>
      <c r="C37" s="2">
        <v>10</v>
      </c>
      <c r="D37" s="2">
        <v>310677</v>
      </c>
      <c r="E37" s="2">
        <v>77370</v>
      </c>
      <c r="F37" s="2">
        <v>83625</v>
      </c>
      <c r="G37" s="2">
        <v>689</v>
      </c>
      <c r="H37" s="2">
        <v>689</v>
      </c>
      <c r="I37" s="2">
        <v>46913</v>
      </c>
      <c r="J37" s="2">
        <v>788834</v>
      </c>
      <c r="K37" s="2">
        <v>1078950</v>
      </c>
      <c r="L37" s="2">
        <f t="shared" si="1"/>
        <v>290116</v>
      </c>
      <c r="M37" s="2">
        <v>126368</v>
      </c>
      <c r="N37" s="2">
        <v>588</v>
      </c>
      <c r="O37" s="2">
        <f t="shared" si="2"/>
        <v>125780</v>
      </c>
      <c r="P37" s="2">
        <f t="shared" si="3"/>
        <v>164336</v>
      </c>
    </row>
    <row r="38" spans="1:31" ht="12">
      <c r="A38" s="18"/>
      <c r="B38" s="18"/>
      <c r="K38" s="1"/>
      <c r="L38" s="2"/>
      <c r="O38" s="2"/>
      <c r="P38" s="2"/>
      <c r="R38" s="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">
      <c r="A39" s="19">
        <v>313</v>
      </c>
      <c r="B39" s="17" t="s">
        <v>88</v>
      </c>
      <c r="C39" s="1"/>
      <c r="D39" s="1"/>
      <c r="E39" s="1"/>
      <c r="F39" s="1"/>
      <c r="G39" s="1"/>
      <c r="H39" s="1"/>
      <c r="I39" s="1"/>
      <c r="J39" s="1"/>
      <c r="K39" s="1"/>
      <c r="L39" s="2"/>
      <c r="M39" s="1"/>
      <c r="N39" s="1"/>
      <c r="O39" s="2"/>
      <c r="P39" s="2"/>
      <c r="R39" s="3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22" ht="12">
      <c r="A40" s="22" t="s">
        <v>89</v>
      </c>
      <c r="B40" s="17" t="s">
        <v>90</v>
      </c>
      <c r="C40" s="1">
        <f aca="true" t="shared" si="6" ref="C40:K40">C42+C43</f>
        <v>15</v>
      </c>
      <c r="D40" s="1">
        <f t="shared" si="6"/>
        <v>1070713</v>
      </c>
      <c r="E40" s="1">
        <f t="shared" si="6"/>
        <v>209526</v>
      </c>
      <c r="F40" s="1">
        <f t="shared" si="6"/>
        <v>1391</v>
      </c>
      <c r="G40" s="1">
        <f t="shared" si="6"/>
        <v>2753</v>
      </c>
      <c r="H40" s="1">
        <f t="shared" si="6"/>
        <v>2751</v>
      </c>
      <c r="I40" s="1">
        <f t="shared" si="6"/>
        <v>260440</v>
      </c>
      <c r="J40" s="1">
        <f t="shared" si="6"/>
        <v>3342417</v>
      </c>
      <c r="K40" s="1">
        <f t="shared" si="6"/>
        <v>10960340</v>
      </c>
      <c r="L40" s="2">
        <f t="shared" si="1"/>
        <v>7617923</v>
      </c>
      <c r="M40" s="1">
        <f>M42+M43</f>
        <v>807150</v>
      </c>
      <c r="N40" s="1">
        <f>N42+N43</f>
        <v>4722</v>
      </c>
      <c r="O40" s="2">
        <f t="shared" si="2"/>
        <v>802428</v>
      </c>
      <c r="P40" s="2">
        <f t="shared" si="3"/>
        <v>6815495</v>
      </c>
      <c r="R40" s="3"/>
      <c r="S40" s="3"/>
      <c r="U40" s="3"/>
      <c r="V40" s="1"/>
    </row>
    <row r="41" spans="1:16" ht="12">
      <c r="A41" s="18"/>
      <c r="B41" s="18"/>
      <c r="L41" s="2"/>
      <c r="O41" s="2"/>
      <c r="P41" s="2"/>
    </row>
    <row r="42" spans="1:31" ht="12">
      <c r="A42" s="19">
        <v>31349</v>
      </c>
      <c r="B42" s="17" t="s">
        <v>91</v>
      </c>
      <c r="C42" s="1">
        <v>7</v>
      </c>
      <c r="D42" s="1">
        <v>618791</v>
      </c>
      <c r="E42" s="1">
        <v>111096</v>
      </c>
      <c r="F42" s="1">
        <v>8581</v>
      </c>
      <c r="G42" s="1">
        <v>1193</v>
      </c>
      <c r="H42" s="1">
        <v>1191</v>
      </c>
      <c r="I42" s="1">
        <v>134186</v>
      </c>
      <c r="J42" s="1">
        <v>1272287</v>
      </c>
      <c r="K42" s="1">
        <v>2282860</v>
      </c>
      <c r="L42" s="2">
        <f t="shared" si="1"/>
        <v>1010573</v>
      </c>
      <c r="M42" s="1">
        <v>487066</v>
      </c>
      <c r="N42" s="1">
        <v>4713</v>
      </c>
      <c r="O42" s="2">
        <f t="shared" si="2"/>
        <v>482353</v>
      </c>
      <c r="P42" s="2">
        <f t="shared" si="3"/>
        <v>528220</v>
      </c>
      <c r="R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">
      <c r="A43" s="20" t="s">
        <v>86</v>
      </c>
      <c r="B43" s="21" t="s">
        <v>87</v>
      </c>
      <c r="C43" s="2">
        <v>8</v>
      </c>
      <c r="D43" s="2">
        <v>451922</v>
      </c>
      <c r="E43" s="2">
        <v>98430</v>
      </c>
      <c r="F43" s="2">
        <v>-7190</v>
      </c>
      <c r="G43" s="2">
        <v>1560</v>
      </c>
      <c r="H43" s="2">
        <v>1560</v>
      </c>
      <c r="I43" s="2">
        <v>126254</v>
      </c>
      <c r="J43" s="2">
        <v>2070130</v>
      </c>
      <c r="K43" s="2">
        <v>8677480</v>
      </c>
      <c r="L43" s="2">
        <f t="shared" si="1"/>
        <v>6607350</v>
      </c>
      <c r="M43" s="2">
        <v>320084</v>
      </c>
      <c r="N43" s="2">
        <v>9</v>
      </c>
      <c r="O43" s="2">
        <f t="shared" si="2"/>
        <v>320075</v>
      </c>
      <c r="P43" s="2">
        <f t="shared" si="3"/>
        <v>6287275</v>
      </c>
      <c r="AA43" s="1"/>
      <c r="AB43" s="1"/>
      <c r="AC43" s="1"/>
      <c r="AD43" s="1"/>
      <c r="AE43" s="1"/>
    </row>
    <row r="44" spans="1:16" ht="12">
      <c r="A44" s="18"/>
      <c r="B44" s="18"/>
      <c r="L44" s="2"/>
      <c r="O44" s="2"/>
      <c r="P44" s="2"/>
    </row>
    <row r="45" spans="1:22" ht="12">
      <c r="A45" s="19">
        <v>32</v>
      </c>
      <c r="B45" s="17" t="s">
        <v>92</v>
      </c>
      <c r="C45" s="2">
        <f aca="true" t="shared" si="7" ref="C45:J45">C47+C62+C67+C69+C73</f>
        <v>723</v>
      </c>
      <c r="D45" s="2">
        <f t="shared" si="7"/>
        <v>43865654</v>
      </c>
      <c r="E45" s="2">
        <f t="shared" si="7"/>
        <v>8517130</v>
      </c>
      <c r="F45" s="2">
        <f t="shared" si="7"/>
        <v>85552176</v>
      </c>
      <c r="G45" s="2">
        <f t="shared" si="7"/>
        <v>134265</v>
      </c>
      <c r="H45" s="2">
        <f t="shared" si="7"/>
        <v>134148</v>
      </c>
      <c r="I45" s="2">
        <f t="shared" si="7"/>
        <v>10547347</v>
      </c>
      <c r="J45" s="2">
        <f t="shared" si="7"/>
        <v>115024325</v>
      </c>
      <c r="K45" s="1">
        <v>165963819</v>
      </c>
      <c r="L45" s="2">
        <f t="shared" si="1"/>
        <v>50939494</v>
      </c>
      <c r="M45" s="2">
        <f>M47+M62+M67+M69+M73</f>
        <v>7435166</v>
      </c>
      <c r="N45" s="2">
        <f>N47+N62+N67+N69+N73</f>
        <v>1997693</v>
      </c>
      <c r="O45" s="2">
        <f t="shared" si="2"/>
        <v>5437473</v>
      </c>
      <c r="P45" s="2">
        <f t="shared" si="3"/>
        <v>45502021</v>
      </c>
      <c r="R45" s="3"/>
      <c r="S45" s="1"/>
      <c r="T45" s="1"/>
      <c r="U45" s="3"/>
      <c r="V45" s="1"/>
    </row>
    <row r="46" spans="1:22" ht="12">
      <c r="A46" s="18"/>
      <c r="B46" s="18"/>
      <c r="K46" s="1"/>
      <c r="L46" s="2"/>
      <c r="O46" s="2"/>
      <c r="P46" s="2"/>
      <c r="R46" s="3"/>
      <c r="S46" s="3"/>
      <c r="U46" s="3"/>
      <c r="V46" s="1"/>
    </row>
    <row r="47" spans="1:31" ht="12">
      <c r="A47" s="17" t="s">
        <v>93</v>
      </c>
      <c r="B47" s="17" t="s">
        <v>94</v>
      </c>
      <c r="C47" s="1">
        <f aca="true" t="shared" si="8" ref="C47:K47">SUM(C49:C60)</f>
        <v>417</v>
      </c>
      <c r="D47" s="1">
        <f t="shared" si="8"/>
        <v>36078217</v>
      </c>
      <c r="E47" s="1">
        <f t="shared" si="8"/>
        <v>6513582</v>
      </c>
      <c r="F47" s="1">
        <f t="shared" si="8"/>
        <v>1493885</v>
      </c>
      <c r="G47" s="1">
        <f t="shared" si="8"/>
        <v>92263</v>
      </c>
      <c r="H47" s="1">
        <f t="shared" si="8"/>
        <v>92219</v>
      </c>
      <c r="I47" s="1">
        <f t="shared" si="8"/>
        <v>6962722</v>
      </c>
      <c r="J47" s="1">
        <f t="shared" si="8"/>
        <v>71798733</v>
      </c>
      <c r="K47" s="1">
        <f t="shared" si="8"/>
        <v>102907222</v>
      </c>
      <c r="L47" s="2">
        <f t="shared" si="1"/>
        <v>31108489</v>
      </c>
      <c r="M47" s="1">
        <f>SUM(M49:M60)</f>
        <v>4885611</v>
      </c>
      <c r="N47" s="1">
        <f>SUM(N49:N60)</f>
        <v>1309404</v>
      </c>
      <c r="O47" s="2">
        <f t="shared" si="2"/>
        <v>3576207</v>
      </c>
      <c r="P47" s="2">
        <f t="shared" si="3"/>
        <v>27532282</v>
      </c>
      <c r="R47" s="3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22" ht="12">
      <c r="A48" s="18"/>
      <c r="B48" s="18"/>
      <c r="K48" s="1"/>
      <c r="L48" s="2"/>
      <c r="O48" s="2"/>
      <c r="P48" s="2"/>
      <c r="R48" s="3"/>
      <c r="S48" s="3"/>
      <c r="U48" s="3"/>
      <c r="V48" s="1"/>
    </row>
    <row r="49" spans="1:31" ht="12">
      <c r="A49" s="19">
        <v>32011</v>
      </c>
      <c r="B49" s="17" t="s">
        <v>95</v>
      </c>
      <c r="C49" s="1">
        <v>49</v>
      </c>
      <c r="D49" s="1">
        <v>14068932</v>
      </c>
      <c r="E49" s="1">
        <v>2954748</v>
      </c>
      <c r="F49" s="1">
        <v>159342</v>
      </c>
      <c r="G49" s="1">
        <v>31122</v>
      </c>
      <c r="H49" s="1">
        <v>31109</v>
      </c>
      <c r="I49" s="1">
        <v>2682007</v>
      </c>
      <c r="J49" s="1">
        <v>24143544</v>
      </c>
      <c r="K49" s="1">
        <v>36244142</v>
      </c>
      <c r="L49" s="2">
        <f t="shared" si="1"/>
        <v>12100598</v>
      </c>
      <c r="M49" s="1">
        <v>1534527</v>
      </c>
      <c r="N49" s="1">
        <v>1172637</v>
      </c>
      <c r="O49" s="2">
        <f t="shared" si="2"/>
        <v>361890</v>
      </c>
      <c r="P49" s="2">
        <f t="shared" si="3"/>
        <v>11738708</v>
      </c>
      <c r="R49" s="3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22" ht="12">
      <c r="A50" s="19">
        <v>32012</v>
      </c>
      <c r="B50" s="17" t="s">
        <v>96</v>
      </c>
      <c r="C50" s="1">
        <v>58</v>
      </c>
      <c r="D50" s="1">
        <v>9318862</v>
      </c>
      <c r="E50" s="1">
        <v>1365013</v>
      </c>
      <c r="F50" s="1">
        <v>675159</v>
      </c>
      <c r="G50" s="1">
        <v>30949</v>
      </c>
      <c r="H50" s="1">
        <v>30947</v>
      </c>
      <c r="I50" s="1">
        <v>1587107</v>
      </c>
      <c r="J50" s="1">
        <v>16855451</v>
      </c>
      <c r="K50" s="1">
        <v>24459040</v>
      </c>
      <c r="L50" s="2">
        <f t="shared" si="1"/>
        <v>7603589</v>
      </c>
      <c r="M50" s="1">
        <v>1071909</v>
      </c>
      <c r="N50" s="1">
        <v>32843</v>
      </c>
      <c r="O50" s="2">
        <f t="shared" si="2"/>
        <v>1039066</v>
      </c>
      <c r="P50" s="2">
        <f t="shared" si="3"/>
        <v>6564523</v>
      </c>
      <c r="R50" s="3"/>
      <c r="S50" s="3"/>
      <c r="U50" s="3"/>
      <c r="V50" s="1"/>
    </row>
    <row r="51" spans="1:31" ht="12">
      <c r="A51" s="19">
        <v>32020</v>
      </c>
      <c r="B51" s="17" t="s">
        <v>97</v>
      </c>
      <c r="C51" s="1">
        <v>5</v>
      </c>
      <c r="D51" s="1">
        <v>67770</v>
      </c>
      <c r="E51" s="1">
        <v>4541</v>
      </c>
      <c r="F51" s="1">
        <v>8044</v>
      </c>
      <c r="G51" s="1">
        <v>414</v>
      </c>
      <c r="H51" s="1">
        <v>414</v>
      </c>
      <c r="I51" s="1">
        <v>30194</v>
      </c>
      <c r="J51" s="1">
        <v>287323</v>
      </c>
      <c r="K51" s="1">
        <v>393965</v>
      </c>
      <c r="L51" s="2">
        <f t="shared" si="1"/>
        <v>106642</v>
      </c>
      <c r="M51" s="1">
        <v>12422</v>
      </c>
      <c r="N51" s="1">
        <v>0</v>
      </c>
      <c r="O51" s="2">
        <f t="shared" si="2"/>
        <v>12422</v>
      </c>
      <c r="P51" s="2">
        <f t="shared" si="3"/>
        <v>94220</v>
      </c>
      <c r="R51" s="3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">
      <c r="A52" s="19">
        <v>32030</v>
      </c>
      <c r="B52" s="17" t="s">
        <v>98</v>
      </c>
      <c r="C52" s="1">
        <v>3</v>
      </c>
      <c r="D52" s="1">
        <v>182074</v>
      </c>
      <c r="E52" s="1">
        <v>3320</v>
      </c>
      <c r="F52" s="1">
        <v>-44906</v>
      </c>
      <c r="G52" s="1">
        <v>3126</v>
      </c>
      <c r="H52" s="1">
        <v>3126</v>
      </c>
      <c r="I52" s="1">
        <v>222562</v>
      </c>
      <c r="J52" s="1">
        <v>402371</v>
      </c>
      <c r="K52" s="1">
        <v>629407</v>
      </c>
      <c r="L52" s="2">
        <f t="shared" si="1"/>
        <v>227036</v>
      </c>
      <c r="M52" s="1">
        <v>36957</v>
      </c>
      <c r="N52" s="1">
        <v>3008</v>
      </c>
      <c r="O52" s="2">
        <f t="shared" si="2"/>
        <v>33949</v>
      </c>
      <c r="P52" s="2">
        <f t="shared" si="3"/>
        <v>193087</v>
      </c>
      <c r="R52" s="3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">
      <c r="A53" s="19">
        <v>32040</v>
      </c>
      <c r="B53" s="17" t="s">
        <v>99</v>
      </c>
      <c r="C53" s="1">
        <v>42</v>
      </c>
      <c r="D53" s="1">
        <v>3970953</v>
      </c>
      <c r="E53" s="1">
        <v>455158</v>
      </c>
      <c r="F53" s="1">
        <v>374733</v>
      </c>
      <c r="G53" s="1">
        <v>5376</v>
      </c>
      <c r="H53" s="1">
        <v>5376</v>
      </c>
      <c r="I53" s="1">
        <v>477055</v>
      </c>
      <c r="J53" s="1">
        <v>7016175</v>
      </c>
      <c r="K53" s="1">
        <v>9838984</v>
      </c>
      <c r="L53" s="2">
        <f t="shared" si="1"/>
        <v>2822809</v>
      </c>
      <c r="M53" s="1">
        <v>200676</v>
      </c>
      <c r="N53" s="1">
        <v>20996</v>
      </c>
      <c r="O53" s="2">
        <f t="shared" si="2"/>
        <v>179680</v>
      </c>
      <c r="P53" s="2">
        <f t="shared" si="3"/>
        <v>2643129</v>
      </c>
      <c r="R53" s="3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">
      <c r="A54" s="19">
        <v>32050</v>
      </c>
      <c r="B54" s="17" t="s">
        <v>100</v>
      </c>
      <c r="C54" s="1">
        <v>4</v>
      </c>
      <c r="D54" s="1">
        <v>64989</v>
      </c>
      <c r="E54" s="1">
        <v>25155</v>
      </c>
      <c r="F54" s="1">
        <v>9091</v>
      </c>
      <c r="G54" s="1">
        <v>245</v>
      </c>
      <c r="H54" s="1">
        <v>245</v>
      </c>
      <c r="I54" s="1">
        <v>21197</v>
      </c>
      <c r="J54" s="1">
        <v>134315</v>
      </c>
      <c r="K54" s="1">
        <v>194507</v>
      </c>
      <c r="L54" s="2">
        <f t="shared" si="1"/>
        <v>60192</v>
      </c>
      <c r="M54" s="1">
        <v>11101</v>
      </c>
      <c r="N54" s="1">
        <v>101</v>
      </c>
      <c r="O54" s="2">
        <f t="shared" si="2"/>
        <v>11000</v>
      </c>
      <c r="P54" s="2">
        <f t="shared" si="3"/>
        <v>49192</v>
      </c>
      <c r="R54" s="3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22" ht="12">
      <c r="A55" s="19">
        <v>32070</v>
      </c>
      <c r="B55" s="17" t="s">
        <v>101</v>
      </c>
      <c r="C55" s="1">
        <v>99</v>
      </c>
      <c r="D55" s="1">
        <v>3009942</v>
      </c>
      <c r="E55" s="1">
        <v>406016</v>
      </c>
      <c r="F55" s="1">
        <v>117297</v>
      </c>
      <c r="G55" s="1">
        <v>7369</v>
      </c>
      <c r="H55" s="1">
        <v>7356</v>
      </c>
      <c r="I55" s="1">
        <v>706309</v>
      </c>
      <c r="J55" s="1">
        <v>8023565</v>
      </c>
      <c r="K55" s="1">
        <v>10803990</v>
      </c>
      <c r="L55" s="2">
        <f t="shared" si="1"/>
        <v>2780425</v>
      </c>
      <c r="M55" s="1">
        <v>433254</v>
      </c>
      <c r="N55" s="1">
        <v>39814</v>
      </c>
      <c r="O55" s="2">
        <f t="shared" si="2"/>
        <v>393440</v>
      </c>
      <c r="P55" s="2">
        <f t="shared" si="3"/>
        <v>2386985</v>
      </c>
      <c r="R55" s="3"/>
      <c r="S55" s="1"/>
      <c r="T55" s="1"/>
      <c r="U55" s="3"/>
      <c r="V55" s="1"/>
    </row>
    <row r="56" spans="1:22" ht="12">
      <c r="A56" s="19">
        <v>32120</v>
      </c>
      <c r="B56" s="17" t="s">
        <v>102</v>
      </c>
      <c r="C56" s="1">
        <v>29</v>
      </c>
      <c r="D56" s="1">
        <v>1247338</v>
      </c>
      <c r="E56" s="1">
        <v>202270</v>
      </c>
      <c r="F56" s="1">
        <v>101668</v>
      </c>
      <c r="G56" s="1">
        <v>2075</v>
      </c>
      <c r="H56" s="1">
        <v>2073</v>
      </c>
      <c r="I56" s="1">
        <v>202278</v>
      </c>
      <c r="J56" s="1">
        <v>2688974</v>
      </c>
      <c r="K56" s="1">
        <v>3491956</v>
      </c>
      <c r="L56" s="2">
        <f t="shared" si="1"/>
        <v>802982</v>
      </c>
      <c r="M56" s="1">
        <v>224259</v>
      </c>
      <c r="N56" s="1">
        <v>1563</v>
      </c>
      <c r="O56" s="2">
        <f t="shared" si="2"/>
        <v>222696</v>
      </c>
      <c r="P56" s="2">
        <f t="shared" si="3"/>
        <v>580286</v>
      </c>
      <c r="R56" s="3"/>
      <c r="S56" s="1"/>
      <c r="T56" s="1"/>
      <c r="U56" s="3"/>
      <c r="V56" s="1"/>
    </row>
    <row r="57" spans="1:31" ht="12">
      <c r="A57" s="19">
        <v>32130</v>
      </c>
      <c r="B57" s="17" t="s">
        <v>103</v>
      </c>
      <c r="C57" s="1">
        <v>94</v>
      </c>
      <c r="D57" s="1">
        <v>2932732</v>
      </c>
      <c r="E57" s="1">
        <v>603152</v>
      </c>
      <c r="F57" s="1">
        <v>85669</v>
      </c>
      <c r="G57" s="1">
        <v>9524</v>
      </c>
      <c r="H57" s="1">
        <v>9510</v>
      </c>
      <c r="I57" s="1">
        <v>854460</v>
      </c>
      <c r="J57" s="1">
        <v>10468214</v>
      </c>
      <c r="K57" s="1">
        <v>14369082</v>
      </c>
      <c r="L57" s="2">
        <f t="shared" si="1"/>
        <v>3900868</v>
      </c>
      <c r="M57" s="1">
        <v>1136804</v>
      </c>
      <c r="N57" s="1">
        <v>29794</v>
      </c>
      <c r="O57" s="2">
        <f t="shared" si="2"/>
        <v>1107010</v>
      </c>
      <c r="P57" s="2">
        <f t="shared" si="3"/>
        <v>2793858</v>
      </c>
      <c r="R57" s="3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">
      <c r="A58" s="19">
        <v>32142</v>
      </c>
      <c r="B58" s="17" t="s">
        <v>104</v>
      </c>
      <c r="C58" s="1">
        <v>8</v>
      </c>
      <c r="D58" s="1">
        <v>814334</v>
      </c>
      <c r="E58" s="1">
        <v>420776</v>
      </c>
      <c r="F58" s="1">
        <v>-12944</v>
      </c>
      <c r="G58" s="1">
        <v>519</v>
      </c>
      <c r="H58" s="1">
        <v>519</v>
      </c>
      <c r="I58" s="1">
        <v>37361</v>
      </c>
      <c r="J58" s="1">
        <v>253921</v>
      </c>
      <c r="K58" s="1">
        <v>384064</v>
      </c>
      <c r="L58" s="2">
        <f t="shared" si="1"/>
        <v>130143</v>
      </c>
      <c r="M58" s="1">
        <v>11726</v>
      </c>
      <c r="N58" s="1">
        <v>1349</v>
      </c>
      <c r="O58" s="2">
        <f t="shared" si="2"/>
        <v>10377</v>
      </c>
      <c r="P58" s="2">
        <f t="shared" si="3"/>
        <v>119766</v>
      </c>
      <c r="R58" s="3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">
      <c r="A59" s="19">
        <v>32160</v>
      </c>
      <c r="B59" s="17" t="s">
        <v>105</v>
      </c>
      <c r="C59" s="1">
        <v>15</v>
      </c>
      <c r="D59" s="1">
        <v>175477</v>
      </c>
      <c r="E59" s="1">
        <v>27834</v>
      </c>
      <c r="F59" s="1">
        <v>28762</v>
      </c>
      <c r="G59" s="1">
        <v>749</v>
      </c>
      <c r="H59" s="1">
        <v>749</v>
      </c>
      <c r="I59" s="1">
        <v>95520</v>
      </c>
      <c r="J59" s="1">
        <v>631888</v>
      </c>
      <c r="K59" s="1">
        <v>922085</v>
      </c>
      <c r="L59" s="2">
        <f t="shared" si="1"/>
        <v>290197</v>
      </c>
      <c r="M59" s="1">
        <v>87005</v>
      </c>
      <c r="N59" s="1">
        <v>5400</v>
      </c>
      <c r="O59" s="2">
        <f t="shared" si="2"/>
        <v>81605</v>
      </c>
      <c r="P59" s="2">
        <f t="shared" si="3"/>
        <v>208592</v>
      </c>
      <c r="R59" s="3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16" ht="12">
      <c r="A60" s="20" t="s">
        <v>86</v>
      </c>
      <c r="B60" s="21" t="s">
        <v>87</v>
      </c>
      <c r="C60" s="2">
        <v>11</v>
      </c>
      <c r="D60" s="2">
        <v>224814</v>
      </c>
      <c r="E60" s="2">
        <v>45599</v>
      </c>
      <c r="F60" s="2">
        <v>-8030</v>
      </c>
      <c r="G60" s="2">
        <v>795</v>
      </c>
      <c r="H60" s="2">
        <v>795</v>
      </c>
      <c r="I60" s="2">
        <v>46672</v>
      </c>
      <c r="J60" s="2">
        <v>892992</v>
      </c>
      <c r="K60" s="2">
        <v>1176000</v>
      </c>
      <c r="L60" s="2">
        <f t="shared" si="1"/>
        <v>283008</v>
      </c>
      <c r="M60" s="2">
        <v>124971</v>
      </c>
      <c r="N60" s="2">
        <v>1899</v>
      </c>
      <c r="O60" s="2">
        <f t="shared" si="2"/>
        <v>123072</v>
      </c>
      <c r="P60" s="2">
        <f t="shared" si="3"/>
        <v>159936</v>
      </c>
    </row>
    <row r="61" spans="1:31" ht="12">
      <c r="A61" s="18"/>
      <c r="B61" s="18"/>
      <c r="K61" s="1"/>
      <c r="L61" s="2"/>
      <c r="O61" s="2"/>
      <c r="P61" s="2"/>
      <c r="R61" s="3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">
      <c r="A62" s="19">
        <v>322</v>
      </c>
      <c r="B62" s="17" t="s">
        <v>106</v>
      </c>
      <c r="C62" s="1">
        <f aca="true" t="shared" si="9" ref="C62:J62">C64+C65</f>
        <v>156</v>
      </c>
      <c r="D62" s="1">
        <f t="shared" si="9"/>
        <v>5445969</v>
      </c>
      <c r="E62" s="1">
        <f t="shared" si="9"/>
        <v>1828071</v>
      </c>
      <c r="F62" s="1">
        <f t="shared" si="9"/>
        <v>416689</v>
      </c>
      <c r="G62" s="1">
        <f t="shared" si="9"/>
        <v>27699</v>
      </c>
      <c r="H62" s="1">
        <f t="shared" si="9"/>
        <v>27686</v>
      </c>
      <c r="I62" s="1">
        <f t="shared" si="9"/>
        <v>2610936</v>
      </c>
      <c r="J62" s="1">
        <f t="shared" si="9"/>
        <v>17631684</v>
      </c>
      <c r="K62" s="1">
        <v>24620656</v>
      </c>
      <c r="L62" s="2">
        <f t="shared" si="1"/>
        <v>6988972</v>
      </c>
      <c r="M62" s="1">
        <f>M64+M65</f>
        <v>1591428</v>
      </c>
      <c r="N62" s="1">
        <f>N64+N65</f>
        <v>585133</v>
      </c>
      <c r="O62" s="2">
        <f t="shared" si="2"/>
        <v>1006295</v>
      </c>
      <c r="P62" s="2">
        <f t="shared" si="3"/>
        <v>5982677</v>
      </c>
      <c r="R62" s="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22" ht="12">
      <c r="A63" s="18"/>
      <c r="B63" s="18"/>
      <c r="K63" s="1"/>
      <c r="L63" s="2"/>
      <c r="O63" s="2"/>
      <c r="P63" s="2"/>
      <c r="R63" s="3"/>
      <c r="S63" s="3"/>
      <c r="U63" s="3"/>
      <c r="V63" s="1"/>
    </row>
    <row r="64" spans="1:31" ht="12">
      <c r="A64" s="19">
        <v>32210</v>
      </c>
      <c r="B64" s="17" t="s">
        <v>107</v>
      </c>
      <c r="C64" s="1">
        <v>149</v>
      </c>
      <c r="D64" s="1">
        <v>5374808</v>
      </c>
      <c r="E64" s="1">
        <v>1825043</v>
      </c>
      <c r="F64" s="1">
        <v>359385</v>
      </c>
      <c r="G64" s="1">
        <v>27174</v>
      </c>
      <c r="H64" s="1">
        <v>27161</v>
      </c>
      <c r="I64" s="1">
        <v>2562318</v>
      </c>
      <c r="J64" s="1">
        <v>17334105</v>
      </c>
      <c r="K64" s="1">
        <v>24127321</v>
      </c>
      <c r="L64" s="2">
        <f t="shared" si="1"/>
        <v>6793216</v>
      </c>
      <c r="M64" s="1">
        <v>1575168</v>
      </c>
      <c r="N64" s="1">
        <v>583545</v>
      </c>
      <c r="O64" s="2">
        <f t="shared" si="2"/>
        <v>991623</v>
      </c>
      <c r="P64" s="2">
        <f t="shared" si="3"/>
        <v>5801593</v>
      </c>
      <c r="R64" s="3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22" ht="12">
      <c r="A65" s="19">
        <v>32290</v>
      </c>
      <c r="B65" s="17" t="s">
        <v>108</v>
      </c>
      <c r="C65" s="1">
        <v>7</v>
      </c>
      <c r="D65" s="1">
        <v>71161</v>
      </c>
      <c r="E65" s="1">
        <v>3028</v>
      </c>
      <c r="F65" s="1">
        <v>57304</v>
      </c>
      <c r="G65" s="1">
        <v>525</v>
      </c>
      <c r="H65" s="1">
        <v>525</v>
      </c>
      <c r="I65" s="1">
        <v>48618</v>
      </c>
      <c r="J65" s="1">
        <v>297579</v>
      </c>
      <c r="K65" s="1">
        <v>493335</v>
      </c>
      <c r="L65" s="2">
        <f t="shared" si="1"/>
        <v>195756</v>
      </c>
      <c r="M65" s="1">
        <v>16260</v>
      </c>
      <c r="N65" s="1">
        <v>1588</v>
      </c>
      <c r="O65" s="2">
        <f t="shared" si="2"/>
        <v>14672</v>
      </c>
      <c r="P65" s="2">
        <f t="shared" si="3"/>
        <v>181084</v>
      </c>
      <c r="R65" s="3"/>
      <c r="S65" s="3"/>
      <c r="U65" s="3"/>
      <c r="V65" s="1"/>
    </row>
    <row r="66" spans="1:31" ht="12">
      <c r="A66" s="18"/>
      <c r="B66" s="18"/>
      <c r="K66" s="1"/>
      <c r="L66" s="2"/>
      <c r="O66" s="2"/>
      <c r="P66" s="2"/>
      <c r="R66" s="3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">
      <c r="A67" s="19">
        <v>323</v>
      </c>
      <c r="B67" s="17" t="s">
        <v>109</v>
      </c>
      <c r="C67" s="1">
        <v>33</v>
      </c>
      <c r="D67" s="1">
        <v>1140575</v>
      </c>
      <c r="E67" s="1">
        <v>85938</v>
      </c>
      <c r="F67" s="1">
        <v>684250</v>
      </c>
      <c r="G67" s="1">
        <v>5596</v>
      </c>
      <c r="H67" s="1">
        <v>5596</v>
      </c>
      <c r="I67" s="1">
        <v>640704</v>
      </c>
      <c r="J67" s="1">
        <v>7140227</v>
      </c>
      <c r="K67" s="1">
        <v>10698113</v>
      </c>
      <c r="L67" s="2">
        <f t="shared" si="1"/>
        <v>3557886</v>
      </c>
      <c r="M67" s="1">
        <v>557677</v>
      </c>
      <c r="N67" s="1">
        <v>70648</v>
      </c>
      <c r="O67" s="2">
        <f t="shared" si="2"/>
        <v>487029</v>
      </c>
      <c r="P67" s="2">
        <f t="shared" si="3"/>
        <v>3070857</v>
      </c>
      <c r="R67" s="3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22" ht="12">
      <c r="A68" s="18"/>
      <c r="B68" s="18"/>
      <c r="K68" s="1"/>
      <c r="L68" s="2"/>
      <c r="O68" s="2"/>
      <c r="P68" s="2"/>
      <c r="R68" s="3"/>
      <c r="S68" s="3"/>
      <c r="U68" s="3"/>
      <c r="V68" s="1"/>
    </row>
    <row r="69" spans="1:22" ht="12">
      <c r="A69" s="19">
        <v>324</v>
      </c>
      <c r="B69" s="17" t="s">
        <v>110</v>
      </c>
      <c r="C69" s="1">
        <f aca="true" t="shared" si="10" ref="C69:J69">C71</f>
        <v>4</v>
      </c>
      <c r="D69" s="1">
        <f t="shared" si="10"/>
        <v>97708</v>
      </c>
      <c r="E69" s="1">
        <f t="shared" si="10"/>
        <v>4043</v>
      </c>
      <c r="F69" s="1">
        <f t="shared" si="10"/>
        <v>-212198</v>
      </c>
      <c r="G69" s="1">
        <f t="shared" si="10"/>
        <v>461</v>
      </c>
      <c r="H69" s="1">
        <f t="shared" si="10"/>
        <v>461</v>
      </c>
      <c r="I69" s="1">
        <f t="shared" si="10"/>
        <v>52682</v>
      </c>
      <c r="J69" s="1">
        <f t="shared" si="10"/>
        <v>1175843</v>
      </c>
      <c r="K69" s="1">
        <v>1627738</v>
      </c>
      <c r="L69" s="2">
        <f t="shared" si="1"/>
        <v>451895</v>
      </c>
      <c r="M69" s="1">
        <f>M71</f>
        <v>106603</v>
      </c>
      <c r="N69" s="1">
        <f>N71</f>
        <v>31966</v>
      </c>
      <c r="O69" s="2">
        <f t="shared" si="2"/>
        <v>74637</v>
      </c>
      <c r="P69" s="2">
        <f t="shared" si="3"/>
        <v>377258</v>
      </c>
      <c r="R69" s="3"/>
      <c r="S69" s="1"/>
      <c r="T69" s="1"/>
      <c r="U69" s="3"/>
      <c r="V69" s="1"/>
    </row>
    <row r="70" spans="1:22" ht="12">
      <c r="A70" s="18"/>
      <c r="B70" s="18"/>
      <c r="K70" s="1"/>
      <c r="L70" s="2"/>
      <c r="O70" s="2"/>
      <c r="P70" s="2"/>
      <c r="R70" s="3"/>
      <c r="S70" s="3"/>
      <c r="U70" s="3"/>
      <c r="V70" s="1"/>
    </row>
    <row r="71" spans="1:31" ht="12">
      <c r="A71" s="19">
        <v>32410</v>
      </c>
      <c r="B71" s="17" t="s">
        <v>111</v>
      </c>
      <c r="C71" s="1">
        <v>4</v>
      </c>
      <c r="D71" s="1">
        <v>97708</v>
      </c>
      <c r="E71" s="1">
        <v>4043</v>
      </c>
      <c r="F71" s="1">
        <v>-212198</v>
      </c>
      <c r="G71" s="1">
        <v>461</v>
      </c>
      <c r="H71" s="1">
        <v>461</v>
      </c>
      <c r="I71" s="1">
        <v>52682</v>
      </c>
      <c r="J71" s="1">
        <v>1175843</v>
      </c>
      <c r="K71" s="1">
        <v>1627738</v>
      </c>
      <c r="L71" s="2">
        <f t="shared" si="1"/>
        <v>451895</v>
      </c>
      <c r="M71" s="1">
        <v>106603</v>
      </c>
      <c r="N71" s="1">
        <v>31966</v>
      </c>
      <c r="O71" s="2">
        <f t="shared" si="2"/>
        <v>74637</v>
      </c>
      <c r="P71" s="2">
        <f t="shared" si="3"/>
        <v>377258</v>
      </c>
      <c r="R71" s="3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22" ht="12">
      <c r="A72" s="18"/>
      <c r="B72" s="18"/>
      <c r="K72" s="1"/>
      <c r="L72" s="2"/>
      <c r="O72" s="2"/>
      <c r="P72" s="2"/>
      <c r="R72" s="3"/>
      <c r="S72" s="3"/>
      <c r="U72" s="3"/>
      <c r="V72" s="1"/>
    </row>
    <row r="73" spans="1:31" ht="12">
      <c r="A73" s="19">
        <v>325</v>
      </c>
      <c r="B73" s="17" t="s">
        <v>112</v>
      </c>
      <c r="C73" s="1">
        <v>113</v>
      </c>
      <c r="D73" s="1">
        <v>1103185</v>
      </c>
      <c r="E73" s="1">
        <v>85496</v>
      </c>
      <c r="F73" s="1">
        <v>83169550</v>
      </c>
      <c r="G73" s="1">
        <v>8246</v>
      </c>
      <c r="H73" s="1">
        <v>8186</v>
      </c>
      <c r="I73" s="1">
        <v>280303</v>
      </c>
      <c r="J73" s="1">
        <v>17277838</v>
      </c>
      <c r="K73" s="1">
        <v>26110090</v>
      </c>
      <c r="L73" s="2">
        <f t="shared" si="1"/>
        <v>8832252</v>
      </c>
      <c r="M73" s="1">
        <v>293847</v>
      </c>
      <c r="N73" s="1">
        <v>542</v>
      </c>
      <c r="O73" s="2">
        <f t="shared" si="2"/>
        <v>293305</v>
      </c>
      <c r="P73" s="2">
        <f t="shared" si="3"/>
        <v>8538947</v>
      </c>
      <c r="R73" s="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22" ht="12">
      <c r="A74" s="18"/>
      <c r="B74" s="18"/>
      <c r="K74" s="1"/>
      <c r="L74" s="2"/>
      <c r="O74" s="2"/>
      <c r="P74" s="2"/>
      <c r="R74" s="3"/>
      <c r="S74" s="3"/>
      <c r="U74" s="3"/>
      <c r="V74" s="1"/>
    </row>
    <row r="75" spans="1:31" ht="12">
      <c r="A75" s="19">
        <v>32510</v>
      </c>
      <c r="B75" s="17" t="s">
        <v>113</v>
      </c>
      <c r="C75" s="1">
        <v>113</v>
      </c>
      <c r="D75" s="1">
        <v>1103185</v>
      </c>
      <c r="E75" s="1">
        <v>85496</v>
      </c>
      <c r="F75" s="1">
        <v>83169550</v>
      </c>
      <c r="G75" s="1">
        <v>8246</v>
      </c>
      <c r="H75" s="1">
        <v>8186</v>
      </c>
      <c r="I75" s="1">
        <v>280303</v>
      </c>
      <c r="J75" s="1">
        <v>17277838</v>
      </c>
      <c r="K75" s="1">
        <v>26110090</v>
      </c>
      <c r="L75" s="2">
        <f t="shared" si="1"/>
        <v>8832252</v>
      </c>
      <c r="M75" s="1">
        <v>293847</v>
      </c>
      <c r="N75" s="1">
        <v>542</v>
      </c>
      <c r="O75" s="2">
        <f t="shared" si="2"/>
        <v>293305</v>
      </c>
      <c r="P75" s="2">
        <f t="shared" si="3"/>
        <v>8538947</v>
      </c>
      <c r="R75" s="3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22" ht="12">
      <c r="A76" s="18"/>
      <c r="B76" s="18"/>
      <c r="K76" s="1"/>
      <c r="L76" s="2"/>
      <c r="O76" s="2"/>
      <c r="P76" s="2"/>
      <c r="R76" s="3"/>
      <c r="S76" s="1"/>
      <c r="T76" s="1"/>
      <c r="U76" s="3"/>
      <c r="V76" s="1"/>
    </row>
    <row r="77" spans="1:22" ht="12">
      <c r="A77" s="19">
        <v>33</v>
      </c>
      <c r="B77" s="17" t="s">
        <v>114</v>
      </c>
      <c r="C77" s="2">
        <f aca="true" t="shared" si="11" ref="C77:K77">C80</f>
        <v>19</v>
      </c>
      <c r="D77" s="2">
        <f t="shared" si="11"/>
        <v>367780</v>
      </c>
      <c r="E77" s="2">
        <f t="shared" si="11"/>
        <v>143629</v>
      </c>
      <c r="F77" s="2">
        <f t="shared" si="11"/>
        <v>32594</v>
      </c>
      <c r="G77" s="2">
        <f t="shared" si="11"/>
        <v>888</v>
      </c>
      <c r="H77" s="2">
        <f t="shared" si="11"/>
        <v>888</v>
      </c>
      <c r="I77" s="2">
        <f t="shared" si="11"/>
        <v>86461</v>
      </c>
      <c r="J77" s="2">
        <f t="shared" si="11"/>
        <v>2220696</v>
      </c>
      <c r="K77" s="2">
        <f t="shared" si="11"/>
        <v>2740121</v>
      </c>
      <c r="L77" s="2">
        <f t="shared" si="1"/>
        <v>519425</v>
      </c>
      <c r="M77" s="2">
        <f>M80</f>
        <v>212073</v>
      </c>
      <c r="N77" s="2">
        <f>N80</f>
        <v>12</v>
      </c>
      <c r="O77" s="2">
        <f t="shared" si="2"/>
        <v>212061</v>
      </c>
      <c r="P77" s="2">
        <f t="shared" si="3"/>
        <v>307364</v>
      </c>
      <c r="R77" s="3"/>
      <c r="S77" s="1"/>
      <c r="T77" s="1"/>
      <c r="U77" s="3"/>
      <c r="V77" s="1"/>
    </row>
    <row r="78" spans="1:22" ht="12">
      <c r="A78" s="18"/>
      <c r="B78" s="18"/>
      <c r="K78" s="1"/>
      <c r="L78" s="2"/>
      <c r="O78" s="2"/>
      <c r="P78" s="2"/>
      <c r="R78" s="3"/>
      <c r="S78" s="3"/>
      <c r="U78" s="3"/>
      <c r="V78" s="1"/>
    </row>
    <row r="79" spans="1:31" ht="12">
      <c r="A79" s="19">
        <v>331</v>
      </c>
      <c r="B79" s="17" t="s">
        <v>115</v>
      </c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1"/>
      <c r="O79" s="2"/>
      <c r="P79" s="2"/>
      <c r="R79" s="3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22" ht="12">
      <c r="A80" s="22" t="s">
        <v>116</v>
      </c>
      <c r="B80" s="17" t="s">
        <v>117</v>
      </c>
      <c r="C80" s="1">
        <f aca="true" t="shared" si="12" ref="C80:K80">SUM(C82:C85)</f>
        <v>19</v>
      </c>
      <c r="D80" s="1">
        <f t="shared" si="12"/>
        <v>367780</v>
      </c>
      <c r="E80" s="1">
        <f t="shared" si="12"/>
        <v>143629</v>
      </c>
      <c r="F80" s="1">
        <f t="shared" si="12"/>
        <v>32594</v>
      </c>
      <c r="G80" s="1">
        <f t="shared" si="12"/>
        <v>888</v>
      </c>
      <c r="H80" s="1">
        <f t="shared" si="12"/>
        <v>888</v>
      </c>
      <c r="I80" s="1">
        <f t="shared" si="12"/>
        <v>86461</v>
      </c>
      <c r="J80" s="1">
        <f t="shared" si="12"/>
        <v>2220696</v>
      </c>
      <c r="K80" s="1">
        <f t="shared" si="12"/>
        <v>2740121</v>
      </c>
      <c r="L80" s="2">
        <f aca="true" t="shared" si="13" ref="L80:L141">K80-J80</f>
        <v>519425</v>
      </c>
      <c r="M80" s="1">
        <f>SUM(M82:M85)</f>
        <v>212073</v>
      </c>
      <c r="N80" s="1">
        <f>SUM(N82:N85)</f>
        <v>12</v>
      </c>
      <c r="O80" s="2">
        <f aca="true" t="shared" si="14" ref="O80:O141">M80-N80</f>
        <v>212061</v>
      </c>
      <c r="P80" s="2">
        <f aca="true" t="shared" si="15" ref="P80:P141">L80-O80</f>
        <v>307364</v>
      </c>
      <c r="R80" s="3"/>
      <c r="S80" s="3"/>
      <c r="U80" s="3"/>
      <c r="V80" s="1"/>
    </row>
    <row r="81" spans="1:16" ht="12">
      <c r="A81" s="18"/>
      <c r="B81" s="18"/>
      <c r="L81" s="2"/>
      <c r="O81" s="2"/>
      <c r="P81" s="2"/>
    </row>
    <row r="82" spans="1:22" ht="12">
      <c r="A82" s="19">
        <v>33120</v>
      </c>
      <c r="B82" s="17" t="s">
        <v>118</v>
      </c>
      <c r="C82" s="1">
        <v>5</v>
      </c>
      <c r="D82" s="1">
        <v>20798</v>
      </c>
      <c r="E82" s="1">
        <v>676</v>
      </c>
      <c r="F82" s="1">
        <v>13929</v>
      </c>
      <c r="G82" s="1">
        <v>228</v>
      </c>
      <c r="H82" s="1">
        <v>228</v>
      </c>
      <c r="I82" s="1">
        <v>11033</v>
      </c>
      <c r="J82" s="1">
        <v>114762</v>
      </c>
      <c r="K82" s="1">
        <v>170461</v>
      </c>
      <c r="L82" s="2">
        <f t="shared" si="13"/>
        <v>55699</v>
      </c>
      <c r="M82" s="1">
        <v>5789</v>
      </c>
      <c r="N82" s="1">
        <v>0</v>
      </c>
      <c r="O82" s="2">
        <f t="shared" si="14"/>
        <v>5789</v>
      </c>
      <c r="P82" s="2">
        <f t="shared" si="15"/>
        <v>49910</v>
      </c>
      <c r="R82" s="3"/>
      <c r="S82" s="3"/>
      <c r="U82" s="3"/>
      <c r="V82" s="1"/>
    </row>
    <row r="83" spans="1:28" ht="12">
      <c r="A83" s="19">
        <v>33140</v>
      </c>
      <c r="B83" s="17" t="s">
        <v>119</v>
      </c>
      <c r="C83" s="1">
        <v>7</v>
      </c>
      <c r="D83" s="1">
        <v>120272</v>
      </c>
      <c r="E83" s="1">
        <v>6071</v>
      </c>
      <c r="F83" s="1">
        <v>19175</v>
      </c>
      <c r="G83" s="1">
        <v>476</v>
      </c>
      <c r="H83" s="1">
        <v>476</v>
      </c>
      <c r="I83" s="1">
        <v>42980</v>
      </c>
      <c r="J83" s="1">
        <v>239555</v>
      </c>
      <c r="K83" s="1">
        <v>328458</v>
      </c>
      <c r="L83" s="2">
        <f t="shared" si="13"/>
        <v>88903</v>
      </c>
      <c r="M83" s="1">
        <v>10128</v>
      </c>
      <c r="N83" s="1">
        <v>0</v>
      </c>
      <c r="O83" s="2">
        <f t="shared" si="14"/>
        <v>10128</v>
      </c>
      <c r="P83" s="2">
        <f t="shared" si="15"/>
        <v>78775</v>
      </c>
      <c r="R83" s="3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">
      <c r="A84" s="19">
        <v>33210</v>
      </c>
      <c r="B84" s="17" t="s">
        <v>120</v>
      </c>
      <c r="C84" s="1">
        <v>4</v>
      </c>
      <c r="D84" s="1">
        <v>32531</v>
      </c>
      <c r="E84" s="1">
        <v>19444</v>
      </c>
      <c r="F84" s="1">
        <v>9835</v>
      </c>
      <c r="G84" s="1">
        <v>117</v>
      </c>
      <c r="H84" s="1">
        <v>117</v>
      </c>
      <c r="I84" s="1">
        <v>24683</v>
      </c>
      <c r="J84" s="1">
        <v>1758547</v>
      </c>
      <c r="K84" s="1">
        <v>2105336</v>
      </c>
      <c r="L84" s="2">
        <f t="shared" si="13"/>
        <v>346789</v>
      </c>
      <c r="M84" s="1">
        <v>191752</v>
      </c>
      <c r="N84" s="1">
        <v>12</v>
      </c>
      <c r="O84" s="2">
        <f t="shared" si="14"/>
        <v>191740</v>
      </c>
      <c r="P84" s="2">
        <f t="shared" si="15"/>
        <v>155049</v>
      </c>
      <c r="R84" s="3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16" ht="12">
      <c r="A85" s="20" t="s">
        <v>86</v>
      </c>
      <c r="B85" s="21" t="s">
        <v>87</v>
      </c>
      <c r="C85" s="2">
        <v>3</v>
      </c>
      <c r="D85" s="2">
        <v>194179</v>
      </c>
      <c r="E85" s="2">
        <v>117438</v>
      </c>
      <c r="F85" s="2">
        <v>-10345</v>
      </c>
      <c r="G85" s="2">
        <v>67</v>
      </c>
      <c r="H85" s="2">
        <v>67</v>
      </c>
      <c r="I85" s="2">
        <v>7765</v>
      </c>
      <c r="J85" s="2">
        <v>107832</v>
      </c>
      <c r="K85" s="2">
        <v>135866</v>
      </c>
      <c r="L85" s="2">
        <f t="shared" si="13"/>
        <v>28034</v>
      </c>
      <c r="M85" s="2">
        <v>4404</v>
      </c>
      <c r="N85" s="2">
        <v>0</v>
      </c>
      <c r="O85" s="2">
        <f t="shared" si="14"/>
        <v>4404</v>
      </c>
      <c r="P85" s="2">
        <f t="shared" si="15"/>
        <v>23630</v>
      </c>
    </row>
    <row r="86" spans="1:16" ht="12">
      <c r="A86" s="18"/>
      <c r="B86" s="18"/>
      <c r="L86" s="2"/>
      <c r="O86" s="2"/>
      <c r="P86" s="2"/>
    </row>
    <row r="87" spans="1:31" ht="12">
      <c r="A87" s="19">
        <v>34</v>
      </c>
      <c r="B87" s="17" t="s">
        <v>121</v>
      </c>
      <c r="C87" s="1">
        <f aca="true" t="shared" si="16" ref="C87:J87">C89+C96</f>
        <v>71</v>
      </c>
      <c r="D87" s="1">
        <f t="shared" si="16"/>
        <v>1195295</v>
      </c>
      <c r="E87" s="1">
        <f t="shared" si="16"/>
        <v>295514</v>
      </c>
      <c r="F87" s="1">
        <f t="shared" si="16"/>
        <v>80546</v>
      </c>
      <c r="G87" s="1">
        <f t="shared" si="16"/>
        <v>3386</v>
      </c>
      <c r="H87" s="1">
        <f t="shared" si="16"/>
        <v>3365</v>
      </c>
      <c r="I87" s="1">
        <f t="shared" si="16"/>
        <v>456832</v>
      </c>
      <c r="J87" s="1">
        <f t="shared" si="16"/>
        <v>2366795</v>
      </c>
      <c r="K87" s="1">
        <v>3960072</v>
      </c>
      <c r="L87" s="2">
        <f t="shared" si="13"/>
        <v>1593277</v>
      </c>
      <c r="M87" s="1">
        <f>M89+M96</f>
        <v>84842</v>
      </c>
      <c r="N87" s="1">
        <f>N89+N96</f>
        <v>35025</v>
      </c>
      <c r="O87" s="2">
        <f t="shared" si="14"/>
        <v>49817</v>
      </c>
      <c r="P87" s="2">
        <f t="shared" si="15"/>
        <v>1543460</v>
      </c>
      <c r="R87" s="3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22" ht="12">
      <c r="A88" s="18"/>
      <c r="B88" s="18"/>
      <c r="K88" s="1"/>
      <c r="L88" s="2"/>
      <c r="O88" s="2"/>
      <c r="P88" s="2"/>
      <c r="R88" s="3"/>
      <c r="S88" s="3"/>
      <c r="U88" s="3"/>
      <c r="V88" s="1"/>
    </row>
    <row r="89" spans="1:31" ht="12">
      <c r="A89" s="19">
        <v>341</v>
      </c>
      <c r="B89" s="17" t="s">
        <v>122</v>
      </c>
      <c r="C89" s="1">
        <f aca="true" t="shared" si="17" ref="C89:J89">SUM(C91:C94)</f>
        <v>29</v>
      </c>
      <c r="D89" s="1">
        <f t="shared" si="17"/>
        <v>314858</v>
      </c>
      <c r="E89" s="1">
        <f t="shared" si="17"/>
        <v>48174</v>
      </c>
      <c r="F89" s="1">
        <f t="shared" si="17"/>
        <v>42573</v>
      </c>
      <c r="G89" s="1">
        <f t="shared" si="17"/>
        <v>870</v>
      </c>
      <c r="H89" s="1">
        <f t="shared" si="17"/>
        <v>866</v>
      </c>
      <c r="I89" s="1">
        <f t="shared" si="17"/>
        <v>98634</v>
      </c>
      <c r="J89" s="1">
        <f t="shared" si="17"/>
        <v>946242</v>
      </c>
      <c r="K89" s="1">
        <v>1594772</v>
      </c>
      <c r="L89" s="2">
        <f t="shared" si="13"/>
        <v>648530</v>
      </c>
      <c r="M89" s="1">
        <f>SUM(M91:M94)</f>
        <v>31347</v>
      </c>
      <c r="N89" s="1">
        <f>SUM(N91:N94)</f>
        <v>28326</v>
      </c>
      <c r="O89" s="2">
        <f t="shared" si="14"/>
        <v>3021</v>
      </c>
      <c r="P89" s="2">
        <f t="shared" si="15"/>
        <v>645509</v>
      </c>
      <c r="R89" s="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22" ht="12">
      <c r="A90" s="18"/>
      <c r="B90" s="18"/>
      <c r="K90" s="1"/>
      <c r="L90" s="2"/>
      <c r="O90" s="2"/>
      <c r="P90" s="2"/>
      <c r="R90" s="3"/>
      <c r="S90" s="3"/>
      <c r="U90" s="3"/>
      <c r="V90" s="1"/>
    </row>
    <row r="91" spans="1:31" ht="12">
      <c r="A91" s="19">
        <v>34110</v>
      </c>
      <c r="B91" s="18"/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  <c r="N91" s="1"/>
      <c r="O91" s="2"/>
      <c r="P91" s="2"/>
      <c r="R91" s="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16" ht="12">
      <c r="A92" s="22" t="s">
        <v>123</v>
      </c>
      <c r="B92" s="17" t="s">
        <v>124</v>
      </c>
      <c r="C92" s="2">
        <v>4</v>
      </c>
      <c r="D92" s="2">
        <v>88067</v>
      </c>
      <c r="E92" s="2">
        <v>35119</v>
      </c>
      <c r="F92" s="2">
        <v>-110</v>
      </c>
      <c r="G92" s="2">
        <v>195</v>
      </c>
      <c r="H92" s="2">
        <v>195</v>
      </c>
      <c r="I92" s="2">
        <v>12713</v>
      </c>
      <c r="J92" s="2">
        <v>88377</v>
      </c>
      <c r="K92" s="2">
        <v>130178</v>
      </c>
      <c r="L92" s="2">
        <f t="shared" si="13"/>
        <v>41801</v>
      </c>
      <c r="M92" s="2">
        <v>2018</v>
      </c>
      <c r="N92" s="2">
        <v>73</v>
      </c>
      <c r="O92" s="2">
        <f t="shared" si="14"/>
        <v>1945</v>
      </c>
      <c r="P92" s="2">
        <f t="shared" si="15"/>
        <v>39856</v>
      </c>
    </row>
    <row r="93" spans="1:31" ht="12">
      <c r="A93" s="19">
        <v>34130</v>
      </c>
      <c r="B93" s="17" t="s">
        <v>125</v>
      </c>
      <c r="C93" s="1">
        <v>16</v>
      </c>
      <c r="D93" s="1">
        <v>124438</v>
      </c>
      <c r="E93" s="1">
        <v>13432</v>
      </c>
      <c r="F93" s="1">
        <v>33029</v>
      </c>
      <c r="G93" s="1">
        <v>443</v>
      </c>
      <c r="H93" s="1">
        <v>443</v>
      </c>
      <c r="I93" s="1">
        <v>55601</v>
      </c>
      <c r="J93" s="1">
        <v>662813</v>
      </c>
      <c r="K93" s="1">
        <v>1176988</v>
      </c>
      <c r="L93" s="2">
        <f t="shared" si="13"/>
        <v>514175</v>
      </c>
      <c r="M93" s="1">
        <v>21248</v>
      </c>
      <c r="N93" s="1">
        <v>23745</v>
      </c>
      <c r="O93" s="2">
        <f t="shared" si="14"/>
        <v>-2497</v>
      </c>
      <c r="P93" s="2">
        <f t="shared" si="15"/>
        <v>516672</v>
      </c>
      <c r="R93" s="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">
      <c r="A94" s="19">
        <v>34190</v>
      </c>
      <c r="B94" s="17" t="s">
        <v>126</v>
      </c>
      <c r="C94" s="1">
        <v>9</v>
      </c>
      <c r="D94" s="1">
        <v>102353</v>
      </c>
      <c r="E94" s="1">
        <v>-377</v>
      </c>
      <c r="F94" s="1">
        <v>9654</v>
      </c>
      <c r="G94" s="1">
        <v>232</v>
      </c>
      <c r="H94" s="1">
        <v>228</v>
      </c>
      <c r="I94" s="1">
        <v>30320</v>
      </c>
      <c r="J94" s="1">
        <v>195052</v>
      </c>
      <c r="K94" s="1">
        <v>287606</v>
      </c>
      <c r="L94" s="2">
        <f t="shared" si="13"/>
        <v>92554</v>
      </c>
      <c r="M94" s="1">
        <v>8081</v>
      </c>
      <c r="N94" s="1">
        <v>4508</v>
      </c>
      <c r="O94" s="2">
        <f t="shared" si="14"/>
        <v>3573</v>
      </c>
      <c r="P94" s="2">
        <f t="shared" si="15"/>
        <v>88981</v>
      </c>
      <c r="R94" s="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">
      <c r="A95" s="18"/>
      <c r="B95" s="18"/>
      <c r="K95" s="1"/>
      <c r="L95" s="2"/>
      <c r="O95" s="2"/>
      <c r="P95" s="2"/>
      <c r="R95" s="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">
      <c r="A96" s="19">
        <v>342</v>
      </c>
      <c r="B96" s="17" t="s">
        <v>127</v>
      </c>
      <c r="C96" s="1">
        <f aca="true" t="shared" si="18" ref="C96:K96">SUM(C98:C101)</f>
        <v>42</v>
      </c>
      <c r="D96" s="1">
        <f t="shared" si="18"/>
        <v>880437</v>
      </c>
      <c r="E96" s="1">
        <f t="shared" si="18"/>
        <v>247340</v>
      </c>
      <c r="F96" s="1">
        <f t="shared" si="18"/>
        <v>37973</v>
      </c>
      <c r="G96" s="1">
        <f t="shared" si="18"/>
        <v>2516</v>
      </c>
      <c r="H96" s="1">
        <f t="shared" si="18"/>
        <v>2499</v>
      </c>
      <c r="I96" s="1">
        <f t="shared" si="18"/>
        <v>358198</v>
      </c>
      <c r="J96" s="1">
        <f t="shared" si="18"/>
        <v>1420553</v>
      </c>
      <c r="K96" s="1">
        <f t="shared" si="18"/>
        <v>2365300</v>
      </c>
      <c r="L96" s="2">
        <f t="shared" si="13"/>
        <v>944747</v>
      </c>
      <c r="M96" s="1">
        <f>SUM(M98:M101)</f>
        <v>53495</v>
      </c>
      <c r="N96" s="1">
        <f>SUM(N98:N101)</f>
        <v>6699</v>
      </c>
      <c r="O96" s="2">
        <f t="shared" si="14"/>
        <v>46796</v>
      </c>
      <c r="P96" s="2">
        <f t="shared" si="15"/>
        <v>897951</v>
      </c>
      <c r="R96" s="3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22" ht="12">
      <c r="A97" s="18"/>
      <c r="B97" s="18"/>
      <c r="K97" s="1"/>
      <c r="L97" s="2"/>
      <c r="O97" s="2"/>
      <c r="P97" s="2"/>
      <c r="R97" s="3"/>
      <c r="S97" s="3"/>
      <c r="U97" s="3"/>
      <c r="V97" s="1"/>
    </row>
    <row r="98" spans="1:31" ht="12">
      <c r="A98" s="19">
        <v>34210</v>
      </c>
      <c r="B98" s="17" t="s">
        <v>128</v>
      </c>
      <c r="C98" s="1">
        <v>4</v>
      </c>
      <c r="D98" s="1">
        <v>429415</v>
      </c>
      <c r="E98" s="1">
        <v>186847</v>
      </c>
      <c r="F98" s="1">
        <v>11924</v>
      </c>
      <c r="G98" s="1">
        <v>348</v>
      </c>
      <c r="H98" s="1">
        <v>348</v>
      </c>
      <c r="I98" s="1">
        <v>113964</v>
      </c>
      <c r="J98" s="1">
        <v>121261</v>
      </c>
      <c r="K98" s="1">
        <v>301290</v>
      </c>
      <c r="L98" s="2">
        <f t="shared" si="13"/>
        <v>180029</v>
      </c>
      <c r="M98" s="1">
        <v>6580</v>
      </c>
      <c r="N98" s="1">
        <v>2613</v>
      </c>
      <c r="O98" s="2">
        <f t="shared" si="14"/>
        <v>3967</v>
      </c>
      <c r="P98" s="2">
        <f t="shared" si="15"/>
        <v>176062</v>
      </c>
      <c r="R98" s="3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22" ht="12">
      <c r="A99" s="19">
        <v>34220</v>
      </c>
      <c r="B99" s="17" t="s">
        <v>129</v>
      </c>
      <c r="C99" s="1">
        <v>3</v>
      </c>
      <c r="D99" s="1">
        <v>45366</v>
      </c>
      <c r="E99" s="1">
        <v>-1049</v>
      </c>
      <c r="F99" s="1">
        <v>241</v>
      </c>
      <c r="G99" s="1">
        <v>182</v>
      </c>
      <c r="H99" s="1">
        <v>182</v>
      </c>
      <c r="I99" s="1">
        <v>31002</v>
      </c>
      <c r="J99" s="1">
        <v>216639</v>
      </c>
      <c r="K99" s="1">
        <v>283807</v>
      </c>
      <c r="L99" s="2">
        <f t="shared" si="13"/>
        <v>67168</v>
      </c>
      <c r="M99" s="1">
        <v>3358</v>
      </c>
      <c r="N99" s="1">
        <v>379</v>
      </c>
      <c r="O99" s="2">
        <f t="shared" si="14"/>
        <v>2979</v>
      </c>
      <c r="P99" s="2">
        <f t="shared" si="15"/>
        <v>64189</v>
      </c>
      <c r="R99" s="3"/>
      <c r="S99" s="3"/>
      <c r="U99" s="3"/>
      <c r="V99" s="1"/>
    </row>
    <row r="100" spans="1:31" ht="12">
      <c r="A100" s="19">
        <v>34230</v>
      </c>
      <c r="B100" s="17" t="s">
        <v>130</v>
      </c>
      <c r="C100" s="1">
        <v>30</v>
      </c>
      <c r="D100" s="1">
        <v>293785</v>
      </c>
      <c r="E100" s="1">
        <v>57249</v>
      </c>
      <c r="F100" s="1">
        <v>33850</v>
      </c>
      <c r="G100" s="1">
        <v>1746</v>
      </c>
      <c r="H100" s="1">
        <v>1731</v>
      </c>
      <c r="I100" s="1">
        <v>187707</v>
      </c>
      <c r="J100" s="1">
        <v>965276</v>
      </c>
      <c r="K100" s="1">
        <v>1623448</v>
      </c>
      <c r="L100" s="2">
        <f t="shared" si="13"/>
        <v>658172</v>
      </c>
      <c r="M100" s="1">
        <v>36564</v>
      </c>
      <c r="N100" s="1">
        <v>3707</v>
      </c>
      <c r="O100" s="2">
        <f t="shared" si="14"/>
        <v>32857</v>
      </c>
      <c r="P100" s="2">
        <f t="shared" si="15"/>
        <v>625315</v>
      </c>
      <c r="R100" s="3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16" ht="12">
      <c r="A101" s="20" t="s">
        <v>86</v>
      </c>
      <c r="B101" s="21" t="s">
        <v>87</v>
      </c>
      <c r="C101" s="2">
        <v>5</v>
      </c>
      <c r="D101" s="2">
        <v>111871</v>
      </c>
      <c r="E101" s="2">
        <v>4293</v>
      </c>
      <c r="F101" s="2">
        <v>-8042</v>
      </c>
      <c r="G101" s="2">
        <v>240</v>
      </c>
      <c r="H101" s="2">
        <v>238</v>
      </c>
      <c r="I101" s="2">
        <v>25525</v>
      </c>
      <c r="J101" s="2">
        <v>117377</v>
      </c>
      <c r="K101" s="2">
        <v>156755</v>
      </c>
      <c r="L101" s="2">
        <f t="shared" si="13"/>
        <v>39378</v>
      </c>
      <c r="M101" s="2">
        <v>6993</v>
      </c>
      <c r="N101" s="2">
        <v>0</v>
      </c>
      <c r="O101" s="2">
        <f t="shared" si="14"/>
        <v>6993</v>
      </c>
      <c r="P101" s="2">
        <f t="shared" si="15"/>
        <v>32385</v>
      </c>
    </row>
    <row r="102" spans="1:31" ht="12">
      <c r="A102" s="18"/>
      <c r="B102" s="18"/>
      <c r="K102" s="1"/>
      <c r="L102" s="2"/>
      <c r="O102" s="2"/>
      <c r="P102" s="2"/>
      <c r="R102" s="3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">
      <c r="A103" s="19">
        <v>35</v>
      </c>
      <c r="B103" s="17" t="s">
        <v>131</v>
      </c>
      <c r="C103" s="1">
        <f aca="true" t="shared" si="19" ref="C103:K103">C105+C110+C120+C131+C133+C139</f>
        <v>227</v>
      </c>
      <c r="D103" s="1">
        <f t="shared" si="19"/>
        <v>48046324</v>
      </c>
      <c r="E103" s="1">
        <f t="shared" si="19"/>
        <v>9474236</v>
      </c>
      <c r="F103" s="1">
        <f t="shared" si="19"/>
        <v>2165437</v>
      </c>
      <c r="G103" s="1">
        <f t="shared" si="19"/>
        <v>30129</v>
      </c>
      <c r="H103" s="1">
        <f t="shared" si="19"/>
        <v>30110</v>
      </c>
      <c r="I103" s="1">
        <f t="shared" si="19"/>
        <v>7975762</v>
      </c>
      <c r="J103" s="1">
        <f t="shared" si="19"/>
        <v>127730279</v>
      </c>
      <c r="K103" s="1">
        <f t="shared" si="19"/>
        <v>182448589</v>
      </c>
      <c r="L103" s="2">
        <f t="shared" si="13"/>
        <v>54718310</v>
      </c>
      <c r="M103" s="1">
        <f>M105+M110+M120+M131+M133+M139</f>
        <v>8269477</v>
      </c>
      <c r="N103" s="1">
        <f>N105+N110+N120+N131+N133+N139</f>
        <v>680472</v>
      </c>
      <c r="O103" s="2">
        <f t="shared" si="14"/>
        <v>7589005</v>
      </c>
      <c r="P103" s="2">
        <f t="shared" si="15"/>
        <v>47129305</v>
      </c>
      <c r="R103" s="3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22" ht="12">
      <c r="A104" s="18"/>
      <c r="B104" s="18"/>
      <c r="K104" s="1"/>
      <c r="L104" s="2"/>
      <c r="O104" s="2"/>
      <c r="P104" s="2"/>
      <c r="R104" s="3"/>
      <c r="S104" s="3"/>
      <c r="U104" s="3"/>
      <c r="V104" s="1"/>
    </row>
    <row r="105" spans="1:31" ht="12">
      <c r="A105" s="19">
        <v>350</v>
      </c>
      <c r="B105" s="17" t="s">
        <v>132</v>
      </c>
      <c r="C105" s="1">
        <f aca="true" t="shared" si="20" ref="C105:K105">C107+C108</f>
        <v>71</v>
      </c>
      <c r="D105" s="1">
        <f t="shared" si="20"/>
        <v>4395332</v>
      </c>
      <c r="E105" s="1">
        <f t="shared" si="20"/>
        <v>740690</v>
      </c>
      <c r="F105" s="1">
        <f t="shared" si="20"/>
        <v>406215</v>
      </c>
      <c r="G105" s="1">
        <f t="shared" si="20"/>
        <v>14223</v>
      </c>
      <c r="H105" s="1">
        <f t="shared" si="20"/>
        <v>14216</v>
      </c>
      <c r="I105" s="1">
        <f t="shared" si="20"/>
        <v>4078083</v>
      </c>
      <c r="J105" s="1">
        <f t="shared" si="20"/>
        <v>18140566</v>
      </c>
      <c r="K105" s="1">
        <f t="shared" si="20"/>
        <v>34963675</v>
      </c>
      <c r="L105" s="2">
        <f t="shared" si="13"/>
        <v>16823109</v>
      </c>
      <c r="M105" s="1">
        <f>M107+M108</f>
        <v>3727034</v>
      </c>
      <c r="N105" s="1">
        <f>N107+N108</f>
        <v>131966</v>
      </c>
      <c r="O105" s="2">
        <f t="shared" si="14"/>
        <v>3595068</v>
      </c>
      <c r="P105" s="2">
        <f t="shared" si="15"/>
        <v>13228041</v>
      </c>
      <c r="R105" s="3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22" ht="12">
      <c r="A106" s="18"/>
      <c r="B106" s="18"/>
      <c r="K106" s="1"/>
      <c r="L106" s="2"/>
      <c r="O106" s="2"/>
      <c r="P106" s="2"/>
      <c r="R106" s="3"/>
      <c r="S106" s="3"/>
      <c r="U106" s="3"/>
      <c r="V106" s="1"/>
    </row>
    <row r="107" spans="1:31" ht="12">
      <c r="A107" s="19">
        <v>35010</v>
      </c>
      <c r="B107" s="17" t="s">
        <v>133</v>
      </c>
      <c r="C107" s="1">
        <v>66</v>
      </c>
      <c r="D107" s="1">
        <v>4294940</v>
      </c>
      <c r="E107" s="1">
        <v>742827</v>
      </c>
      <c r="F107" s="1">
        <v>321695</v>
      </c>
      <c r="G107" s="1">
        <v>13181</v>
      </c>
      <c r="H107" s="1">
        <v>13179</v>
      </c>
      <c r="I107" s="1">
        <v>3903154</v>
      </c>
      <c r="J107" s="1">
        <v>17535387</v>
      </c>
      <c r="K107" s="1">
        <v>33648800</v>
      </c>
      <c r="L107" s="2">
        <f t="shared" si="13"/>
        <v>16113413</v>
      </c>
      <c r="M107" s="1">
        <v>3604963</v>
      </c>
      <c r="N107" s="1">
        <v>130919</v>
      </c>
      <c r="O107" s="2">
        <f t="shared" si="14"/>
        <v>3474044</v>
      </c>
      <c r="P107" s="2">
        <f t="shared" si="15"/>
        <v>12639369</v>
      </c>
      <c r="R107" s="3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22" ht="12">
      <c r="A108" s="19">
        <v>35020</v>
      </c>
      <c r="B108" s="17" t="s">
        <v>134</v>
      </c>
      <c r="C108" s="1">
        <v>5</v>
      </c>
      <c r="D108" s="1">
        <v>100392</v>
      </c>
      <c r="E108" s="1">
        <v>-2137</v>
      </c>
      <c r="F108" s="1">
        <v>84520</v>
      </c>
      <c r="G108" s="1">
        <v>1042</v>
      </c>
      <c r="H108" s="1">
        <v>1037</v>
      </c>
      <c r="I108" s="1">
        <v>174929</v>
      </c>
      <c r="J108" s="1">
        <v>605179</v>
      </c>
      <c r="K108" s="1">
        <v>1314875</v>
      </c>
      <c r="L108" s="2">
        <f t="shared" si="13"/>
        <v>709696</v>
      </c>
      <c r="M108" s="1">
        <v>122071</v>
      </c>
      <c r="N108" s="1">
        <v>1047</v>
      </c>
      <c r="O108" s="2">
        <f t="shared" si="14"/>
        <v>121024</v>
      </c>
      <c r="P108" s="2">
        <f t="shared" si="15"/>
        <v>588672</v>
      </c>
      <c r="R108" s="3"/>
      <c r="S108" s="3"/>
      <c r="U108" s="3"/>
      <c r="V108" s="1"/>
    </row>
    <row r="109" spans="1:22" ht="12">
      <c r="A109" s="18"/>
      <c r="B109" s="18"/>
      <c r="K109" s="1"/>
      <c r="L109" s="2"/>
      <c r="O109" s="2"/>
      <c r="P109" s="2"/>
      <c r="R109" s="3"/>
      <c r="S109" s="1"/>
      <c r="T109" s="1"/>
      <c r="U109" s="3"/>
      <c r="V109" s="1"/>
    </row>
    <row r="110" spans="1:22" ht="12">
      <c r="A110" s="19">
        <v>351</v>
      </c>
      <c r="B110" s="17" t="s">
        <v>135</v>
      </c>
      <c r="C110" s="1">
        <f aca="true" t="shared" si="21" ref="C110:K110">SUM(C112:C118)</f>
        <v>37</v>
      </c>
      <c r="D110" s="1">
        <f t="shared" si="21"/>
        <v>35191026</v>
      </c>
      <c r="E110" s="1">
        <f t="shared" si="21"/>
        <v>7788901</v>
      </c>
      <c r="F110" s="1">
        <f t="shared" si="21"/>
        <v>1026627</v>
      </c>
      <c r="G110" s="1">
        <f t="shared" si="21"/>
        <v>4378</v>
      </c>
      <c r="H110" s="1">
        <f t="shared" si="21"/>
        <v>4375</v>
      </c>
      <c r="I110" s="1">
        <f t="shared" si="21"/>
        <v>1590243</v>
      </c>
      <c r="J110" s="1">
        <f t="shared" si="21"/>
        <v>20396558</v>
      </c>
      <c r="K110" s="1">
        <f t="shared" si="21"/>
        <v>34401629</v>
      </c>
      <c r="L110" s="2">
        <f t="shared" si="13"/>
        <v>14005071</v>
      </c>
      <c r="M110" s="1">
        <f>SUM(M112:M118)</f>
        <v>2367090</v>
      </c>
      <c r="N110" s="1">
        <f>SUM(N112:N118)</f>
        <v>345562</v>
      </c>
      <c r="O110" s="2">
        <f t="shared" si="14"/>
        <v>2021528</v>
      </c>
      <c r="P110" s="2">
        <f t="shared" si="15"/>
        <v>11983543</v>
      </c>
      <c r="R110" s="3"/>
      <c r="S110" s="1"/>
      <c r="T110" s="1"/>
      <c r="U110" s="3"/>
      <c r="V110" s="1"/>
    </row>
    <row r="111" spans="1:22" ht="12">
      <c r="A111" s="18"/>
      <c r="B111" s="18"/>
      <c r="K111" s="1"/>
      <c r="L111" s="2"/>
      <c r="O111" s="2"/>
      <c r="P111" s="2"/>
      <c r="R111" s="3"/>
      <c r="S111" s="3"/>
      <c r="U111" s="3"/>
      <c r="V111" s="1"/>
    </row>
    <row r="112" spans="1:31" ht="12">
      <c r="A112" s="19">
        <v>35111</v>
      </c>
      <c r="B112" s="17" t="s">
        <v>136</v>
      </c>
      <c r="K112" s="1"/>
      <c r="L112" s="2"/>
      <c r="O112" s="2"/>
      <c r="P112" s="2"/>
      <c r="R112" s="3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22" ht="12">
      <c r="A113" s="19">
        <v>35112</v>
      </c>
      <c r="B113" s="17" t="s">
        <v>137</v>
      </c>
      <c r="C113" s="1">
        <v>6</v>
      </c>
      <c r="D113" s="1">
        <v>601684</v>
      </c>
      <c r="E113" s="1">
        <v>92435</v>
      </c>
      <c r="F113" s="1">
        <v>95808</v>
      </c>
      <c r="G113" s="1">
        <v>685</v>
      </c>
      <c r="H113" s="1">
        <v>685</v>
      </c>
      <c r="I113" s="1">
        <v>341573</v>
      </c>
      <c r="J113" s="1">
        <v>2263584</v>
      </c>
      <c r="K113" s="1">
        <v>4321052</v>
      </c>
      <c r="L113" s="2">
        <f t="shared" si="13"/>
        <v>2057468</v>
      </c>
      <c r="M113" s="1">
        <v>484363</v>
      </c>
      <c r="N113" s="1">
        <v>5170</v>
      </c>
      <c r="O113" s="2">
        <f t="shared" si="14"/>
        <v>479193</v>
      </c>
      <c r="P113" s="2">
        <f t="shared" si="15"/>
        <v>1578275</v>
      </c>
      <c r="R113" s="3"/>
      <c r="S113" s="3"/>
      <c r="U113" s="3"/>
      <c r="V113" s="1"/>
    </row>
    <row r="114" spans="1:31" ht="12">
      <c r="A114" s="19">
        <v>35120</v>
      </c>
      <c r="B114" s="17" t="s">
        <v>138</v>
      </c>
      <c r="C114" s="1">
        <v>3</v>
      </c>
      <c r="D114" s="1">
        <v>446223</v>
      </c>
      <c r="E114" s="1">
        <v>49000</v>
      </c>
      <c r="F114" s="1">
        <v>17964</v>
      </c>
      <c r="G114" s="1">
        <v>634</v>
      </c>
      <c r="H114" s="1">
        <v>631</v>
      </c>
      <c r="I114" s="1">
        <v>245599</v>
      </c>
      <c r="J114" s="1">
        <v>1539579</v>
      </c>
      <c r="K114" s="1">
        <v>3103383</v>
      </c>
      <c r="L114" s="2">
        <f t="shared" si="13"/>
        <v>1563804</v>
      </c>
      <c r="M114" s="1">
        <v>386124</v>
      </c>
      <c r="N114" s="1">
        <v>1921</v>
      </c>
      <c r="O114" s="2">
        <f t="shared" si="14"/>
        <v>384203</v>
      </c>
      <c r="P114" s="2">
        <f t="shared" si="15"/>
        <v>1179601</v>
      </c>
      <c r="R114" s="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">
      <c r="A115" s="19">
        <v>35140</v>
      </c>
      <c r="B115" s="17" t="s">
        <v>139</v>
      </c>
      <c r="C115" s="1">
        <v>3</v>
      </c>
      <c r="D115" s="1">
        <v>3686320</v>
      </c>
      <c r="E115" s="1">
        <v>258088</v>
      </c>
      <c r="F115" s="1">
        <v>387873</v>
      </c>
      <c r="G115" s="1">
        <v>1348</v>
      </c>
      <c r="H115" s="1">
        <v>1348</v>
      </c>
      <c r="I115" s="1">
        <v>431680</v>
      </c>
      <c r="J115" s="1">
        <v>3121730</v>
      </c>
      <c r="K115" s="1">
        <v>7065022</v>
      </c>
      <c r="L115" s="2">
        <f t="shared" si="13"/>
        <v>3943292</v>
      </c>
      <c r="M115" s="1">
        <v>475265</v>
      </c>
      <c r="N115" s="1">
        <v>548</v>
      </c>
      <c r="O115" s="2">
        <f t="shared" si="14"/>
        <v>474717</v>
      </c>
      <c r="P115" s="2">
        <f t="shared" si="15"/>
        <v>3468575</v>
      </c>
      <c r="R115" s="3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">
      <c r="A116" s="19">
        <v>35150</v>
      </c>
      <c r="B116" s="17" t="s">
        <v>140</v>
      </c>
      <c r="C116" s="1">
        <v>11</v>
      </c>
      <c r="D116" s="1">
        <v>382796</v>
      </c>
      <c r="E116" s="1">
        <v>84215</v>
      </c>
      <c r="F116" s="1">
        <v>-366993</v>
      </c>
      <c r="G116" s="1">
        <v>580</v>
      </c>
      <c r="H116" s="1">
        <v>580</v>
      </c>
      <c r="I116" s="1">
        <v>205589</v>
      </c>
      <c r="J116" s="1">
        <v>2151706</v>
      </c>
      <c r="K116" s="1">
        <v>3121889</v>
      </c>
      <c r="L116" s="2">
        <f t="shared" si="13"/>
        <v>970183</v>
      </c>
      <c r="M116" s="1">
        <v>261678</v>
      </c>
      <c r="N116" s="1">
        <v>6202</v>
      </c>
      <c r="O116" s="2">
        <f t="shared" si="14"/>
        <v>255476</v>
      </c>
      <c r="P116" s="2">
        <f t="shared" si="15"/>
        <v>714707</v>
      </c>
      <c r="R116" s="3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">
      <c r="A117" s="19">
        <v>35190</v>
      </c>
      <c r="B117" s="17" t="s">
        <v>141</v>
      </c>
      <c r="C117" s="1">
        <v>11</v>
      </c>
      <c r="D117" s="1">
        <f>28356350+1644038</f>
        <v>30000388</v>
      </c>
      <c r="E117" s="1">
        <v>7304253</v>
      </c>
      <c r="F117" s="1">
        <v>900443</v>
      </c>
      <c r="G117" s="1">
        <v>1005</v>
      </c>
      <c r="H117" s="1">
        <v>1005</v>
      </c>
      <c r="I117" s="1">
        <v>351043</v>
      </c>
      <c r="J117" s="1">
        <v>11258162</v>
      </c>
      <c r="K117" s="1">
        <v>16699852</v>
      </c>
      <c r="L117" s="2">
        <f t="shared" si="13"/>
        <v>5441690</v>
      </c>
      <c r="M117" s="1">
        <v>754445</v>
      </c>
      <c r="N117" s="1">
        <v>330789</v>
      </c>
      <c r="O117" s="2">
        <f t="shared" si="14"/>
        <v>423656</v>
      </c>
      <c r="P117" s="2">
        <f t="shared" si="15"/>
        <v>5018034</v>
      </c>
      <c r="R117" s="3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16" ht="12">
      <c r="A118" s="20" t="s">
        <v>86</v>
      </c>
      <c r="B118" s="21" t="s">
        <v>87</v>
      </c>
      <c r="C118" s="2">
        <v>3</v>
      </c>
      <c r="D118" s="2">
        <v>73615</v>
      </c>
      <c r="E118" s="2">
        <v>910</v>
      </c>
      <c r="F118" s="2">
        <v>-8468</v>
      </c>
      <c r="G118" s="2">
        <v>126</v>
      </c>
      <c r="H118" s="2">
        <v>126</v>
      </c>
      <c r="I118" s="2">
        <v>14759</v>
      </c>
      <c r="J118" s="2">
        <v>61797</v>
      </c>
      <c r="K118" s="2">
        <v>90431</v>
      </c>
      <c r="L118" s="2">
        <f t="shared" si="13"/>
        <v>28634</v>
      </c>
      <c r="M118" s="2">
        <v>5215</v>
      </c>
      <c r="N118" s="2">
        <v>932</v>
      </c>
      <c r="O118" s="2">
        <f t="shared" si="14"/>
        <v>4283</v>
      </c>
      <c r="P118" s="2">
        <f t="shared" si="15"/>
        <v>24351</v>
      </c>
    </row>
    <row r="119" spans="1:31" ht="12">
      <c r="A119" s="18"/>
      <c r="B119" s="18"/>
      <c r="K119" s="1"/>
      <c r="L119" s="2"/>
      <c r="O119" s="2"/>
      <c r="P119" s="2"/>
      <c r="R119" s="3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">
      <c r="A120" s="19">
        <v>352</v>
      </c>
      <c r="B120" s="17" t="s">
        <v>142</v>
      </c>
      <c r="C120" s="1">
        <f aca="true" t="shared" si="22" ref="C120:J120">SUM(C122:C128)</f>
        <v>55</v>
      </c>
      <c r="D120" s="1">
        <f t="shared" si="22"/>
        <v>1116492</v>
      </c>
      <c r="E120" s="1">
        <f t="shared" si="22"/>
        <v>103392</v>
      </c>
      <c r="F120" s="1">
        <f t="shared" si="22"/>
        <v>-38406</v>
      </c>
      <c r="G120" s="1">
        <f t="shared" si="22"/>
        <v>4208</v>
      </c>
      <c r="H120" s="1">
        <f t="shared" si="22"/>
        <v>4199</v>
      </c>
      <c r="I120" s="1">
        <f t="shared" si="22"/>
        <v>861142</v>
      </c>
      <c r="J120" s="1">
        <f t="shared" si="22"/>
        <v>6620659</v>
      </c>
      <c r="K120" s="1">
        <v>10298866</v>
      </c>
      <c r="L120" s="2">
        <f t="shared" si="13"/>
        <v>3678207</v>
      </c>
      <c r="M120" s="1">
        <f>SUM(M122:M128)</f>
        <v>1120558</v>
      </c>
      <c r="N120" s="1">
        <f>SUM(N122:N128)</f>
        <v>8367</v>
      </c>
      <c r="O120" s="2">
        <f t="shared" si="14"/>
        <v>1112191</v>
      </c>
      <c r="P120" s="2">
        <f t="shared" si="15"/>
        <v>2566016</v>
      </c>
      <c r="R120" s="3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22" ht="12">
      <c r="A121" s="18"/>
      <c r="B121" s="18"/>
      <c r="K121" s="1"/>
      <c r="L121" s="2"/>
      <c r="O121" s="2"/>
      <c r="P121" s="2"/>
      <c r="R121" s="3"/>
      <c r="S121" s="3"/>
      <c r="U121" s="3"/>
      <c r="V121" s="1"/>
    </row>
    <row r="122" spans="1:31" ht="12">
      <c r="A122" s="19">
        <v>35210</v>
      </c>
      <c r="B122" s="17" t="s">
        <v>143</v>
      </c>
      <c r="C122" s="1">
        <v>10</v>
      </c>
      <c r="D122" s="1">
        <v>118609</v>
      </c>
      <c r="E122" s="1">
        <v>4510</v>
      </c>
      <c r="F122" s="1">
        <v>-1959</v>
      </c>
      <c r="G122" s="1">
        <v>808</v>
      </c>
      <c r="H122" s="1">
        <v>808</v>
      </c>
      <c r="I122" s="1">
        <v>73040</v>
      </c>
      <c r="J122" s="1">
        <v>212387</v>
      </c>
      <c r="K122" s="1">
        <v>726768</v>
      </c>
      <c r="L122" s="2">
        <f t="shared" si="13"/>
        <v>514381</v>
      </c>
      <c r="M122" s="1">
        <v>24863</v>
      </c>
      <c r="N122" s="1">
        <v>50</v>
      </c>
      <c r="O122" s="2">
        <f t="shared" si="14"/>
        <v>24813</v>
      </c>
      <c r="P122" s="2">
        <f t="shared" si="15"/>
        <v>489568</v>
      </c>
      <c r="R122" s="3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22" ht="12">
      <c r="A123" s="19">
        <v>35220</v>
      </c>
      <c r="B123" s="17" t="s">
        <v>144</v>
      </c>
      <c r="C123" s="1">
        <v>11</v>
      </c>
      <c r="D123" s="1">
        <v>333599</v>
      </c>
      <c r="E123" s="1">
        <v>43330</v>
      </c>
      <c r="F123" s="1">
        <v>-14503</v>
      </c>
      <c r="G123" s="1">
        <v>742</v>
      </c>
      <c r="H123" s="1">
        <v>740</v>
      </c>
      <c r="I123" s="1">
        <v>271182</v>
      </c>
      <c r="J123" s="1">
        <v>1933834</v>
      </c>
      <c r="K123" s="1">
        <v>2744287</v>
      </c>
      <c r="L123" s="2">
        <f t="shared" si="13"/>
        <v>810453</v>
      </c>
      <c r="M123" s="1">
        <v>239456</v>
      </c>
      <c r="N123" s="1">
        <v>4404</v>
      </c>
      <c r="O123" s="2">
        <f t="shared" si="14"/>
        <v>235052</v>
      </c>
      <c r="P123" s="2">
        <f t="shared" si="15"/>
        <v>575401</v>
      </c>
      <c r="R123" s="3"/>
      <c r="S123" s="3"/>
      <c r="U123" s="3"/>
      <c r="V123" s="1"/>
    </row>
    <row r="124" spans="1:31" ht="12">
      <c r="A124" s="19">
        <v>35230</v>
      </c>
      <c r="B124" s="17" t="s">
        <v>145</v>
      </c>
      <c r="C124" s="1">
        <v>19</v>
      </c>
      <c r="D124" s="1">
        <v>313618</v>
      </c>
      <c r="E124" s="1">
        <v>48470</v>
      </c>
      <c r="F124" s="1">
        <v>30968</v>
      </c>
      <c r="G124" s="1">
        <v>1286</v>
      </c>
      <c r="H124" s="1">
        <v>1286</v>
      </c>
      <c r="I124" s="1">
        <v>252724</v>
      </c>
      <c r="J124" s="1">
        <v>3268040</v>
      </c>
      <c r="K124" s="1">
        <v>4592413</v>
      </c>
      <c r="L124" s="2">
        <f t="shared" si="13"/>
        <v>1324373</v>
      </c>
      <c r="M124" s="1">
        <v>537860</v>
      </c>
      <c r="N124" s="1">
        <v>2723</v>
      </c>
      <c r="O124" s="2">
        <f t="shared" si="14"/>
        <v>535137</v>
      </c>
      <c r="P124" s="2">
        <f t="shared" si="15"/>
        <v>789236</v>
      </c>
      <c r="R124" s="3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">
      <c r="A125" s="19">
        <v>35240</v>
      </c>
      <c r="B125" s="18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1"/>
      <c r="O125" s="2"/>
      <c r="P125" s="2"/>
      <c r="R125" s="3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">
      <c r="A126" s="22" t="s">
        <v>146</v>
      </c>
      <c r="B126" s="17" t="s">
        <v>147</v>
      </c>
      <c r="C126" s="2">
        <v>5</v>
      </c>
      <c r="D126" s="2">
        <v>166539</v>
      </c>
      <c r="E126" s="2">
        <v>33</v>
      </c>
      <c r="F126" s="2">
        <v>-38982</v>
      </c>
      <c r="G126" s="2">
        <v>894</v>
      </c>
      <c r="H126" s="2">
        <v>890</v>
      </c>
      <c r="I126" s="2">
        <v>217276</v>
      </c>
      <c r="J126" s="2">
        <v>847875</v>
      </c>
      <c r="K126" s="2">
        <v>1638628</v>
      </c>
      <c r="L126" s="2">
        <f t="shared" si="13"/>
        <v>790753</v>
      </c>
      <c r="M126" s="2">
        <v>275627</v>
      </c>
      <c r="N126" s="2">
        <v>1028</v>
      </c>
      <c r="O126" s="2">
        <f t="shared" si="14"/>
        <v>274599</v>
      </c>
      <c r="P126" s="2">
        <f t="shared" si="15"/>
        <v>516154</v>
      </c>
      <c r="AA126" s="1"/>
      <c r="AB126" s="1"/>
      <c r="AC126" s="1"/>
      <c r="AD126" s="1"/>
      <c r="AE126" s="1"/>
    </row>
    <row r="127" spans="1:31" ht="12">
      <c r="A127" s="19">
        <v>35260</v>
      </c>
      <c r="B127" s="17" t="s">
        <v>148</v>
      </c>
      <c r="C127" s="1">
        <v>3</v>
      </c>
      <c r="D127" s="1">
        <v>3801</v>
      </c>
      <c r="E127" s="1">
        <v>469</v>
      </c>
      <c r="F127" s="1">
        <v>3081</v>
      </c>
      <c r="G127" s="1">
        <v>112</v>
      </c>
      <c r="H127" s="1">
        <v>109</v>
      </c>
      <c r="I127" s="1">
        <v>6326</v>
      </c>
      <c r="J127" s="1">
        <v>38301</v>
      </c>
      <c r="K127" s="1">
        <v>56329</v>
      </c>
      <c r="L127" s="2">
        <f t="shared" si="13"/>
        <v>18028</v>
      </c>
      <c r="M127" s="1">
        <v>2617</v>
      </c>
      <c r="N127" s="1">
        <v>22</v>
      </c>
      <c r="O127" s="2">
        <f t="shared" si="14"/>
        <v>2595</v>
      </c>
      <c r="P127" s="2">
        <f t="shared" si="15"/>
        <v>15433</v>
      </c>
      <c r="R127" s="3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">
      <c r="A128" s="19">
        <v>35290</v>
      </c>
      <c r="B128" s="17" t="s">
        <v>142</v>
      </c>
      <c r="C128" s="1">
        <v>7</v>
      </c>
      <c r="D128" s="1">
        <v>180326</v>
      </c>
      <c r="E128" s="1">
        <v>6580</v>
      </c>
      <c r="F128" s="1">
        <v>-17011</v>
      </c>
      <c r="G128" s="1">
        <v>366</v>
      </c>
      <c r="H128" s="1">
        <v>366</v>
      </c>
      <c r="I128" s="1">
        <v>40594</v>
      </c>
      <c r="J128" s="1">
        <v>320222</v>
      </c>
      <c r="K128" s="1">
        <v>540441</v>
      </c>
      <c r="L128" s="2">
        <f t="shared" si="13"/>
        <v>220219</v>
      </c>
      <c r="M128" s="1">
        <v>40135</v>
      </c>
      <c r="N128" s="1">
        <v>140</v>
      </c>
      <c r="O128" s="2">
        <f t="shared" si="14"/>
        <v>39995</v>
      </c>
      <c r="P128" s="2">
        <f t="shared" si="15"/>
        <v>180224</v>
      </c>
      <c r="R128" s="3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22" ht="12">
      <c r="A129" s="18"/>
      <c r="B129" s="18"/>
      <c r="K129" s="1"/>
      <c r="L129" s="2"/>
      <c r="O129" s="2"/>
      <c r="P129" s="2"/>
      <c r="R129" s="3"/>
      <c r="S129" s="1"/>
      <c r="T129" s="1"/>
      <c r="U129" s="1"/>
      <c r="V129" s="1"/>
    </row>
    <row r="130" spans="1:31" ht="12">
      <c r="A130" s="19">
        <v>353</v>
      </c>
      <c r="B130" s="17" t="s">
        <v>149</v>
      </c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1"/>
      <c r="O130" s="2"/>
      <c r="P130" s="2"/>
      <c r="R130" s="3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22" ht="12">
      <c r="A131" s="22" t="s">
        <v>150</v>
      </c>
      <c r="B131" s="17" t="s">
        <v>151</v>
      </c>
      <c r="C131" s="2">
        <v>8</v>
      </c>
      <c r="D131" s="2">
        <v>3374271</v>
      </c>
      <c r="E131" s="2">
        <v>469192</v>
      </c>
      <c r="F131" s="2">
        <v>471084</v>
      </c>
      <c r="G131" s="2">
        <v>2406</v>
      </c>
      <c r="H131" s="2">
        <v>2406</v>
      </c>
      <c r="I131" s="2">
        <v>868573</v>
      </c>
      <c r="J131" s="2">
        <v>76043127</v>
      </c>
      <c r="K131" s="2">
        <v>93700583</v>
      </c>
      <c r="L131" s="2">
        <f t="shared" si="13"/>
        <v>17657456</v>
      </c>
      <c r="M131" s="2">
        <v>691489</v>
      </c>
      <c r="N131" s="2">
        <v>181238</v>
      </c>
      <c r="O131" s="2">
        <f t="shared" si="14"/>
        <v>510251</v>
      </c>
      <c r="P131" s="2">
        <f t="shared" si="15"/>
        <v>17147205</v>
      </c>
      <c r="V131" s="1"/>
    </row>
    <row r="132" spans="1:31" ht="12">
      <c r="A132" s="18"/>
      <c r="B132" s="18"/>
      <c r="K132" s="1"/>
      <c r="L132" s="2"/>
      <c r="O132" s="2"/>
      <c r="P132" s="2"/>
      <c r="R132" s="3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22" ht="12">
      <c r="A133" s="19">
        <v>355</v>
      </c>
      <c r="B133" s="17" t="s">
        <v>152</v>
      </c>
      <c r="C133" s="1">
        <f aca="true" t="shared" si="23" ref="C133:K133">SUM(C135:C137)</f>
        <v>15</v>
      </c>
      <c r="D133" s="1">
        <f t="shared" si="23"/>
        <v>327699</v>
      </c>
      <c r="E133" s="1">
        <f t="shared" si="23"/>
        <v>60968</v>
      </c>
      <c r="F133" s="1">
        <f t="shared" si="23"/>
        <v>-29185</v>
      </c>
      <c r="G133" s="1">
        <f t="shared" si="23"/>
        <v>2529</v>
      </c>
      <c r="H133" s="1">
        <f t="shared" si="23"/>
        <v>2529</v>
      </c>
      <c r="I133" s="1">
        <f t="shared" si="23"/>
        <v>263109</v>
      </c>
      <c r="J133" s="1">
        <f t="shared" si="23"/>
        <v>1577006</v>
      </c>
      <c r="K133" s="1">
        <f t="shared" si="23"/>
        <v>2952441</v>
      </c>
      <c r="L133" s="2">
        <f t="shared" si="13"/>
        <v>1375435</v>
      </c>
      <c r="M133" s="1">
        <f>SUM(M135:M137)</f>
        <v>212985</v>
      </c>
      <c r="N133" s="1">
        <f>SUM(N135:N137)</f>
        <v>135</v>
      </c>
      <c r="O133" s="2">
        <f t="shared" si="14"/>
        <v>212850</v>
      </c>
      <c r="P133" s="2">
        <f t="shared" si="15"/>
        <v>1162585</v>
      </c>
      <c r="R133" s="3"/>
      <c r="S133" s="1"/>
      <c r="T133" s="1"/>
      <c r="U133" s="3"/>
      <c r="V133" s="1"/>
    </row>
    <row r="134" spans="1:22" ht="12">
      <c r="A134" s="18"/>
      <c r="B134" s="18"/>
      <c r="K134" s="1"/>
      <c r="L134" s="2"/>
      <c r="O134" s="2"/>
      <c r="P134" s="2"/>
      <c r="R134" s="3"/>
      <c r="S134" s="3"/>
      <c r="U134" s="3"/>
      <c r="V134" s="1"/>
    </row>
    <row r="135" spans="1:31" ht="12">
      <c r="A135" s="19">
        <v>35510</v>
      </c>
      <c r="B135" s="17" t="s">
        <v>153</v>
      </c>
      <c r="C135" s="1">
        <v>5</v>
      </c>
      <c r="D135" s="1">
        <v>236879</v>
      </c>
      <c r="E135" s="1">
        <v>65298</v>
      </c>
      <c r="F135" s="1">
        <v>-33816</v>
      </c>
      <c r="G135" s="1">
        <v>1647</v>
      </c>
      <c r="H135" s="1">
        <v>1647</v>
      </c>
      <c r="I135" s="1">
        <v>208011</v>
      </c>
      <c r="J135" s="1">
        <v>1235872</v>
      </c>
      <c r="K135" s="1">
        <v>2432338</v>
      </c>
      <c r="L135" s="2">
        <f t="shared" si="13"/>
        <v>1196466</v>
      </c>
      <c r="M135" s="1">
        <v>191335</v>
      </c>
      <c r="N135" s="1">
        <v>132</v>
      </c>
      <c r="O135" s="2">
        <f t="shared" si="14"/>
        <v>191203</v>
      </c>
      <c r="P135" s="2">
        <f t="shared" si="15"/>
        <v>1005263</v>
      </c>
      <c r="R135" s="3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">
      <c r="A136" s="19">
        <v>35591</v>
      </c>
      <c r="B136" s="17" t="s">
        <v>154</v>
      </c>
      <c r="C136" s="1">
        <v>6</v>
      </c>
      <c r="D136" s="1">
        <v>35313</v>
      </c>
      <c r="E136" s="1">
        <v>-6019</v>
      </c>
      <c r="F136" s="1">
        <v>11280</v>
      </c>
      <c r="G136" s="1">
        <v>257</v>
      </c>
      <c r="H136" s="1">
        <v>257</v>
      </c>
      <c r="I136" s="1">
        <v>21429</v>
      </c>
      <c r="J136" s="1">
        <v>112356</v>
      </c>
      <c r="K136" s="1">
        <v>181951</v>
      </c>
      <c r="L136" s="2">
        <f t="shared" si="13"/>
        <v>69595</v>
      </c>
      <c r="M136" s="1">
        <v>4770</v>
      </c>
      <c r="N136" s="1">
        <v>0</v>
      </c>
      <c r="O136" s="2">
        <f t="shared" si="14"/>
        <v>4770</v>
      </c>
      <c r="P136" s="2">
        <f t="shared" si="15"/>
        <v>64825</v>
      </c>
      <c r="R136" s="3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16" ht="12">
      <c r="A137" s="20" t="s">
        <v>86</v>
      </c>
      <c r="B137" s="21" t="s">
        <v>87</v>
      </c>
      <c r="C137" s="2">
        <v>4</v>
      </c>
      <c r="D137" s="2">
        <v>55507</v>
      </c>
      <c r="E137" s="2">
        <v>1689</v>
      </c>
      <c r="F137" s="2">
        <v>-6649</v>
      </c>
      <c r="G137" s="2">
        <v>625</v>
      </c>
      <c r="H137" s="2">
        <v>625</v>
      </c>
      <c r="I137" s="2">
        <v>33669</v>
      </c>
      <c r="J137" s="2">
        <v>228778</v>
      </c>
      <c r="K137" s="2">
        <v>338152</v>
      </c>
      <c r="L137" s="2">
        <f t="shared" si="13"/>
        <v>109374</v>
      </c>
      <c r="M137" s="2">
        <v>16880</v>
      </c>
      <c r="N137" s="2">
        <v>3</v>
      </c>
      <c r="O137" s="2">
        <f t="shared" si="14"/>
        <v>16877</v>
      </c>
      <c r="P137" s="2">
        <f t="shared" si="15"/>
        <v>92497</v>
      </c>
    </row>
    <row r="138" spans="1:31" ht="12">
      <c r="A138" s="18"/>
      <c r="B138" s="18"/>
      <c r="K138" s="1"/>
      <c r="L138" s="2"/>
      <c r="O138" s="2"/>
      <c r="P138" s="2"/>
      <c r="R138" s="3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">
      <c r="A139" s="19">
        <v>356</v>
      </c>
      <c r="B139" s="17" t="s">
        <v>155</v>
      </c>
      <c r="C139" s="1">
        <f aca="true" t="shared" si="24" ref="C139:K139">C141</f>
        <v>41</v>
      </c>
      <c r="D139" s="1">
        <f t="shared" si="24"/>
        <v>3641504</v>
      </c>
      <c r="E139" s="1">
        <f t="shared" si="24"/>
        <v>311093</v>
      </c>
      <c r="F139" s="1">
        <f t="shared" si="24"/>
        <v>329102</v>
      </c>
      <c r="G139" s="1">
        <f t="shared" si="24"/>
        <v>2385</v>
      </c>
      <c r="H139" s="1">
        <f t="shared" si="24"/>
        <v>2385</v>
      </c>
      <c r="I139" s="1">
        <f t="shared" si="24"/>
        <v>314612</v>
      </c>
      <c r="J139" s="1">
        <f t="shared" si="24"/>
        <v>4952363</v>
      </c>
      <c r="K139" s="1">
        <f t="shared" si="24"/>
        <v>6131395</v>
      </c>
      <c r="L139" s="2">
        <f t="shared" si="13"/>
        <v>1179032</v>
      </c>
      <c r="M139" s="1">
        <f>M141</f>
        <v>150321</v>
      </c>
      <c r="N139" s="1">
        <f>N141</f>
        <v>13204</v>
      </c>
      <c r="O139" s="2">
        <f t="shared" si="14"/>
        <v>137117</v>
      </c>
      <c r="P139" s="2">
        <f t="shared" si="15"/>
        <v>1041915</v>
      </c>
      <c r="R139" s="3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22" ht="12">
      <c r="A140" s="18"/>
      <c r="B140" s="18"/>
      <c r="K140" s="1"/>
      <c r="L140" s="2"/>
      <c r="O140" s="2"/>
      <c r="P140" s="2"/>
      <c r="R140" s="3"/>
      <c r="S140" s="3"/>
      <c r="U140" s="3"/>
      <c r="V140" s="1"/>
    </row>
    <row r="141" spans="1:22" ht="12">
      <c r="A141" s="19">
        <v>35690</v>
      </c>
      <c r="B141" s="17" t="s">
        <v>156</v>
      </c>
      <c r="C141" s="1">
        <v>41</v>
      </c>
      <c r="D141" s="1">
        <v>3641504</v>
      </c>
      <c r="E141" s="1">
        <v>311093</v>
      </c>
      <c r="F141" s="1">
        <v>329102</v>
      </c>
      <c r="G141" s="1">
        <v>2385</v>
      </c>
      <c r="H141" s="1">
        <v>2385</v>
      </c>
      <c r="I141" s="1">
        <v>314612</v>
      </c>
      <c r="J141" s="1">
        <v>4952363</v>
      </c>
      <c r="K141" s="1">
        <v>6131395</v>
      </c>
      <c r="L141" s="2">
        <f t="shared" si="13"/>
        <v>1179032</v>
      </c>
      <c r="M141" s="1">
        <v>150321</v>
      </c>
      <c r="N141" s="1">
        <v>13204</v>
      </c>
      <c r="O141" s="2">
        <f t="shared" si="14"/>
        <v>137117</v>
      </c>
      <c r="P141" s="2">
        <f t="shared" si="15"/>
        <v>1041915</v>
      </c>
      <c r="R141" s="3"/>
      <c r="S141" s="3"/>
      <c r="U141" s="3"/>
      <c r="V141" s="1"/>
    </row>
    <row r="142" spans="1:22" ht="12">
      <c r="A142" s="18"/>
      <c r="B142" s="18"/>
      <c r="K142" s="1"/>
      <c r="L142" s="2"/>
      <c r="O142" s="2"/>
      <c r="P142" s="2"/>
      <c r="R142" s="3"/>
      <c r="S142" s="1"/>
      <c r="T142" s="1"/>
      <c r="U142" s="3"/>
      <c r="V142" s="1"/>
    </row>
    <row r="143" spans="1:31" ht="12">
      <c r="A143" s="19">
        <v>36</v>
      </c>
      <c r="B143" s="17" t="s">
        <v>157</v>
      </c>
      <c r="C143" s="2">
        <f aca="true" t="shared" si="25" ref="C143:K143">C145+C149</f>
        <v>39</v>
      </c>
      <c r="D143" s="2">
        <f t="shared" si="25"/>
        <v>4943613</v>
      </c>
      <c r="E143" s="2">
        <f t="shared" si="25"/>
        <v>246016</v>
      </c>
      <c r="F143" s="2">
        <f t="shared" si="25"/>
        <v>259176</v>
      </c>
      <c r="G143" s="2">
        <f t="shared" si="25"/>
        <v>5860</v>
      </c>
      <c r="H143" s="2">
        <f t="shared" si="25"/>
        <v>5860</v>
      </c>
      <c r="I143" s="2">
        <f t="shared" si="25"/>
        <v>796584</v>
      </c>
      <c r="J143" s="2">
        <f t="shared" si="25"/>
        <v>5109672</v>
      </c>
      <c r="K143" s="2">
        <f t="shared" si="25"/>
        <v>9083879</v>
      </c>
      <c r="L143" s="2">
        <f aca="true" t="shared" si="26" ref="L143:L206">K143-J143</f>
        <v>3974207</v>
      </c>
      <c r="M143" s="2">
        <f>M145+M149</f>
        <v>239632</v>
      </c>
      <c r="N143" s="2">
        <f>N145+N149</f>
        <v>3258</v>
      </c>
      <c r="O143" s="2">
        <f aca="true" t="shared" si="27" ref="O143:O206">M143-N143</f>
        <v>236374</v>
      </c>
      <c r="P143" s="2">
        <f aca="true" t="shared" si="28" ref="P143:P206">L143-O143</f>
        <v>3737833</v>
      </c>
      <c r="R143" s="3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22" ht="12">
      <c r="A144" s="18"/>
      <c r="B144" s="18"/>
      <c r="K144" s="1"/>
      <c r="L144" s="2"/>
      <c r="O144" s="2"/>
      <c r="P144" s="2"/>
      <c r="R144" s="3"/>
      <c r="S144" s="3"/>
      <c r="U144" s="3"/>
      <c r="V144" s="1"/>
    </row>
    <row r="145" spans="1:22" ht="12">
      <c r="A145" s="19">
        <v>362</v>
      </c>
      <c r="B145" s="17" t="s">
        <v>158</v>
      </c>
      <c r="C145" s="1">
        <f aca="true" t="shared" si="29" ref="C145:K145">C147</f>
        <v>10</v>
      </c>
      <c r="D145" s="1">
        <f t="shared" si="29"/>
        <v>341249</v>
      </c>
      <c r="E145" s="1">
        <f t="shared" si="29"/>
        <v>40675</v>
      </c>
      <c r="F145" s="1">
        <f t="shared" si="29"/>
        <v>3991</v>
      </c>
      <c r="G145" s="1">
        <f t="shared" si="29"/>
        <v>1360</v>
      </c>
      <c r="H145" s="1">
        <f t="shared" si="29"/>
        <v>1360</v>
      </c>
      <c r="I145" s="1">
        <f t="shared" si="29"/>
        <v>141050</v>
      </c>
      <c r="J145" s="1">
        <f t="shared" si="29"/>
        <v>580757</v>
      </c>
      <c r="K145" s="1">
        <f t="shared" si="29"/>
        <v>1106433</v>
      </c>
      <c r="L145" s="2">
        <f t="shared" si="26"/>
        <v>525676</v>
      </c>
      <c r="M145" s="1">
        <f>M147</f>
        <v>32692</v>
      </c>
      <c r="N145" s="1">
        <f>N147</f>
        <v>472</v>
      </c>
      <c r="O145" s="2">
        <f t="shared" si="27"/>
        <v>32220</v>
      </c>
      <c r="P145" s="2">
        <f t="shared" si="28"/>
        <v>493456</v>
      </c>
      <c r="R145" s="3"/>
      <c r="S145" s="1"/>
      <c r="T145" s="1"/>
      <c r="U145" s="3"/>
      <c r="V145" s="1"/>
    </row>
    <row r="146" spans="1:22" ht="12">
      <c r="A146" s="18"/>
      <c r="B146" s="18"/>
      <c r="K146" s="1"/>
      <c r="L146" s="2"/>
      <c r="O146" s="2"/>
      <c r="P146" s="2"/>
      <c r="R146" s="3"/>
      <c r="S146" s="3"/>
      <c r="U146" s="3"/>
      <c r="V146" s="1"/>
    </row>
    <row r="147" spans="1:22" ht="12">
      <c r="A147" s="19">
        <v>36220</v>
      </c>
      <c r="B147" s="17" t="s">
        <v>159</v>
      </c>
      <c r="C147" s="1">
        <v>10</v>
      </c>
      <c r="D147" s="1">
        <v>341249</v>
      </c>
      <c r="E147" s="1">
        <v>40675</v>
      </c>
      <c r="F147" s="1">
        <v>3991</v>
      </c>
      <c r="G147" s="1">
        <v>1360</v>
      </c>
      <c r="H147" s="1">
        <v>1360</v>
      </c>
      <c r="I147" s="1">
        <v>141050</v>
      </c>
      <c r="J147" s="1">
        <v>580757</v>
      </c>
      <c r="K147" s="1">
        <v>1106433</v>
      </c>
      <c r="L147" s="2">
        <f t="shared" si="26"/>
        <v>525676</v>
      </c>
      <c r="M147" s="1">
        <v>32692</v>
      </c>
      <c r="N147" s="1">
        <v>472</v>
      </c>
      <c r="O147" s="2">
        <f t="shared" si="27"/>
        <v>32220</v>
      </c>
      <c r="P147" s="2">
        <f t="shared" si="28"/>
        <v>493456</v>
      </c>
      <c r="R147" s="3"/>
      <c r="S147" s="3"/>
      <c r="U147" s="3"/>
      <c r="V147" s="1"/>
    </row>
    <row r="148" spans="1:22" ht="12">
      <c r="A148" s="18"/>
      <c r="B148" s="18"/>
      <c r="K148" s="1"/>
      <c r="L148" s="2"/>
      <c r="O148" s="2"/>
      <c r="P148" s="2"/>
      <c r="R148" s="3"/>
      <c r="S148" s="1"/>
      <c r="T148" s="1"/>
      <c r="U148" s="3"/>
      <c r="V148" s="1"/>
    </row>
    <row r="149" spans="1:31" ht="12">
      <c r="A149" s="19">
        <v>369</v>
      </c>
      <c r="B149" s="17" t="s">
        <v>160</v>
      </c>
      <c r="C149" s="1">
        <f aca="true" t="shared" si="30" ref="C149:J149">SUM(C151:C154)</f>
        <v>29</v>
      </c>
      <c r="D149" s="1">
        <f t="shared" si="30"/>
        <v>4602364</v>
      </c>
      <c r="E149" s="1">
        <f t="shared" si="30"/>
        <v>205341</v>
      </c>
      <c r="F149" s="1">
        <f t="shared" si="30"/>
        <v>255185</v>
      </c>
      <c r="G149" s="1">
        <f t="shared" si="30"/>
        <v>4500</v>
      </c>
      <c r="H149" s="1">
        <f t="shared" si="30"/>
        <v>4500</v>
      </c>
      <c r="I149" s="1">
        <f t="shared" si="30"/>
        <v>655534</v>
      </c>
      <c r="J149" s="1">
        <f t="shared" si="30"/>
        <v>4528915</v>
      </c>
      <c r="K149" s="1">
        <v>7977446</v>
      </c>
      <c r="L149" s="2">
        <f t="shared" si="26"/>
        <v>3448531</v>
      </c>
      <c r="M149" s="1">
        <f>SUM(M151:M154)</f>
        <v>206940</v>
      </c>
      <c r="N149" s="1">
        <f>SUM(N151:N154)</f>
        <v>2786</v>
      </c>
      <c r="O149" s="2">
        <f t="shared" si="27"/>
        <v>204154</v>
      </c>
      <c r="P149" s="2">
        <f t="shared" si="28"/>
        <v>3244377</v>
      </c>
      <c r="R149" s="3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22" ht="12">
      <c r="A150" s="18"/>
      <c r="B150" s="18"/>
      <c r="K150" s="1"/>
      <c r="L150" s="2"/>
      <c r="O150" s="2"/>
      <c r="P150" s="2"/>
      <c r="R150" s="3"/>
      <c r="S150" s="3"/>
      <c r="U150" s="3"/>
      <c r="V150" s="1"/>
    </row>
    <row r="151" spans="1:31" ht="12">
      <c r="A151" s="19">
        <v>36910</v>
      </c>
      <c r="B151" s="17" t="s">
        <v>161</v>
      </c>
      <c r="C151" s="1">
        <v>10</v>
      </c>
      <c r="D151" s="1">
        <v>337293</v>
      </c>
      <c r="E151" s="1">
        <v>32503</v>
      </c>
      <c r="F151" s="1">
        <v>-29436</v>
      </c>
      <c r="G151" s="1">
        <v>871</v>
      </c>
      <c r="H151" s="1">
        <v>871</v>
      </c>
      <c r="I151" s="1">
        <v>117336</v>
      </c>
      <c r="J151" s="1">
        <v>396205</v>
      </c>
      <c r="K151" s="1">
        <v>735563</v>
      </c>
      <c r="L151" s="2">
        <f t="shared" si="26"/>
        <v>339358</v>
      </c>
      <c r="M151" s="1">
        <v>47992</v>
      </c>
      <c r="N151" s="1">
        <v>1128</v>
      </c>
      <c r="O151" s="2">
        <f t="shared" si="27"/>
        <v>46864</v>
      </c>
      <c r="P151" s="2">
        <f t="shared" si="28"/>
        <v>292494</v>
      </c>
      <c r="R151" s="3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22" ht="12">
      <c r="A152" s="19">
        <v>36920</v>
      </c>
      <c r="B152" s="17" t="s">
        <v>162</v>
      </c>
      <c r="C152" s="1">
        <v>7</v>
      </c>
      <c r="D152" s="1">
        <f>4020150+200000</f>
        <v>4220150</v>
      </c>
      <c r="E152" s="1">
        <v>166771</v>
      </c>
      <c r="F152" s="1">
        <v>269586</v>
      </c>
      <c r="G152" s="1">
        <v>3349</v>
      </c>
      <c r="H152" s="1">
        <v>3349</v>
      </c>
      <c r="I152" s="1">
        <v>521479</v>
      </c>
      <c r="J152" s="1">
        <v>3989861</v>
      </c>
      <c r="K152" s="1">
        <v>7021082</v>
      </c>
      <c r="L152" s="2">
        <f t="shared" si="26"/>
        <v>3031221</v>
      </c>
      <c r="M152" s="1">
        <v>151446</v>
      </c>
      <c r="N152" s="1">
        <v>1065</v>
      </c>
      <c r="O152" s="2">
        <f t="shared" si="27"/>
        <v>150381</v>
      </c>
      <c r="P152" s="2">
        <f t="shared" si="28"/>
        <v>2880840</v>
      </c>
      <c r="R152" s="3"/>
      <c r="S152" s="3"/>
      <c r="U152" s="3"/>
      <c r="V152" s="1"/>
    </row>
    <row r="153" spans="1:31" ht="12">
      <c r="A153" s="19">
        <v>36930</v>
      </c>
      <c r="B153" s="17" t="s">
        <v>163</v>
      </c>
      <c r="C153" s="1">
        <v>9</v>
      </c>
      <c r="D153" s="1">
        <v>33461</v>
      </c>
      <c r="E153" s="1">
        <v>5540</v>
      </c>
      <c r="F153" s="1">
        <v>3406</v>
      </c>
      <c r="G153" s="1">
        <v>226</v>
      </c>
      <c r="H153" s="1">
        <v>226</v>
      </c>
      <c r="I153" s="1">
        <v>13386</v>
      </c>
      <c r="J153" s="1">
        <v>122192</v>
      </c>
      <c r="K153" s="1">
        <v>187080</v>
      </c>
      <c r="L153" s="2">
        <f t="shared" si="26"/>
        <v>64888</v>
      </c>
      <c r="M153" s="1">
        <v>6942</v>
      </c>
      <c r="N153" s="1">
        <v>593</v>
      </c>
      <c r="O153" s="2">
        <f t="shared" si="27"/>
        <v>6349</v>
      </c>
      <c r="P153" s="2">
        <f t="shared" si="28"/>
        <v>58539</v>
      </c>
      <c r="R153" s="3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22" ht="12">
      <c r="A154" s="19">
        <v>36990</v>
      </c>
      <c r="B154" s="17" t="s">
        <v>160</v>
      </c>
      <c r="C154" s="1">
        <v>3</v>
      </c>
      <c r="D154" s="1">
        <v>11460</v>
      </c>
      <c r="E154" s="1">
        <v>527</v>
      </c>
      <c r="F154" s="1">
        <v>11629</v>
      </c>
      <c r="G154" s="1">
        <v>54</v>
      </c>
      <c r="H154" s="1">
        <v>54</v>
      </c>
      <c r="I154" s="1">
        <v>3333</v>
      </c>
      <c r="J154" s="1">
        <v>20657</v>
      </c>
      <c r="K154" s="1">
        <v>33721</v>
      </c>
      <c r="L154" s="2">
        <f t="shared" si="26"/>
        <v>13064</v>
      </c>
      <c r="M154" s="1">
        <v>560</v>
      </c>
      <c r="N154" s="1">
        <v>0</v>
      </c>
      <c r="O154" s="2">
        <f t="shared" si="27"/>
        <v>560</v>
      </c>
      <c r="P154" s="2">
        <f t="shared" si="28"/>
        <v>12504</v>
      </c>
      <c r="R154" s="3"/>
      <c r="S154" s="1"/>
      <c r="T154" s="1"/>
      <c r="U154" s="3"/>
      <c r="V154" s="1"/>
    </row>
    <row r="155" spans="1:22" ht="12">
      <c r="A155" s="18"/>
      <c r="B155" s="18"/>
      <c r="K155" s="1"/>
      <c r="L155" s="2"/>
      <c r="O155" s="2"/>
      <c r="P155" s="2"/>
      <c r="R155" s="3"/>
      <c r="S155" s="1"/>
      <c r="T155" s="1"/>
      <c r="U155" s="3"/>
      <c r="V155" s="1"/>
    </row>
    <row r="156" spans="1:31" ht="12">
      <c r="A156" s="19">
        <v>37</v>
      </c>
      <c r="B156" s="17" t="s">
        <v>164</v>
      </c>
      <c r="C156" s="2">
        <f aca="true" t="shared" si="31" ref="C156:J156">C158+C164</f>
        <v>40</v>
      </c>
      <c r="D156" s="2">
        <f t="shared" si="31"/>
        <v>33431734</v>
      </c>
      <c r="E156" s="2">
        <f t="shared" si="31"/>
        <v>16627233</v>
      </c>
      <c r="F156" s="2">
        <f t="shared" si="31"/>
        <v>112772</v>
      </c>
      <c r="G156" s="2">
        <f t="shared" si="31"/>
        <v>19671</v>
      </c>
      <c r="H156" s="2">
        <f t="shared" si="31"/>
        <v>19662</v>
      </c>
      <c r="I156" s="2">
        <f t="shared" si="31"/>
        <v>3865353</v>
      </c>
      <c r="J156" s="2">
        <f t="shared" si="31"/>
        <v>10733804</v>
      </c>
      <c r="K156" s="1">
        <v>26896813</v>
      </c>
      <c r="L156" s="2">
        <f t="shared" si="26"/>
        <v>16163009</v>
      </c>
      <c r="M156" s="2">
        <f>M158+M164</f>
        <v>365645</v>
      </c>
      <c r="N156" s="2">
        <f>N158+N164</f>
        <v>97631</v>
      </c>
      <c r="O156" s="2">
        <f t="shared" si="27"/>
        <v>268014</v>
      </c>
      <c r="P156" s="2">
        <f t="shared" si="28"/>
        <v>15894995</v>
      </c>
      <c r="R156" s="3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22" ht="12">
      <c r="A157" s="18"/>
      <c r="B157" s="18"/>
      <c r="K157" s="1"/>
      <c r="L157" s="2"/>
      <c r="O157" s="2"/>
      <c r="P157" s="2"/>
      <c r="R157" s="3"/>
      <c r="S157" s="3"/>
      <c r="U157" s="3"/>
      <c r="V157" s="1"/>
    </row>
    <row r="158" spans="1:22" ht="12">
      <c r="A158" s="19">
        <v>371</v>
      </c>
      <c r="B158" s="17" t="s">
        <v>165</v>
      </c>
      <c r="C158" s="1">
        <f aca="true" t="shared" si="32" ref="C158:K158">SUM(C160:C162)</f>
        <v>36</v>
      </c>
      <c r="D158" s="1">
        <f t="shared" si="32"/>
        <v>33371191</v>
      </c>
      <c r="E158" s="1">
        <f t="shared" si="32"/>
        <v>16599674</v>
      </c>
      <c r="F158" s="1">
        <f t="shared" si="32"/>
        <v>104511</v>
      </c>
      <c r="G158" s="1">
        <f t="shared" si="32"/>
        <v>19241</v>
      </c>
      <c r="H158" s="1">
        <f t="shared" si="32"/>
        <v>19232</v>
      </c>
      <c r="I158" s="1">
        <f t="shared" si="32"/>
        <v>3850558</v>
      </c>
      <c r="J158" s="1">
        <f t="shared" si="32"/>
        <v>10634414</v>
      </c>
      <c r="K158" s="1">
        <f t="shared" si="32"/>
        <v>26601521</v>
      </c>
      <c r="L158" s="2">
        <f t="shared" si="26"/>
        <v>15967107</v>
      </c>
      <c r="M158" s="1">
        <f>SUM(M160:M162)</f>
        <v>363734</v>
      </c>
      <c r="N158" s="1">
        <f>SUM(N160:N162)</f>
        <v>97631</v>
      </c>
      <c r="O158" s="2">
        <f t="shared" si="27"/>
        <v>266103</v>
      </c>
      <c r="P158" s="2">
        <f t="shared" si="28"/>
        <v>15701004</v>
      </c>
      <c r="R158" s="3"/>
      <c r="S158" s="1"/>
      <c r="T158" s="1"/>
      <c r="V158" s="1"/>
    </row>
    <row r="159" spans="1:22" ht="12">
      <c r="A159" s="18"/>
      <c r="B159" s="18"/>
      <c r="K159" s="1"/>
      <c r="L159" s="2"/>
      <c r="O159" s="2"/>
      <c r="P159" s="2"/>
      <c r="R159" s="3"/>
      <c r="S159" s="3"/>
      <c r="U159" s="3"/>
      <c r="V159" s="1"/>
    </row>
    <row r="160" spans="1:31" ht="12">
      <c r="A160" s="19">
        <v>37110</v>
      </c>
      <c r="B160" s="18"/>
      <c r="C160" s="1"/>
      <c r="D160" s="1"/>
      <c r="E160" s="1"/>
      <c r="F160" s="1"/>
      <c r="G160" s="1"/>
      <c r="H160" s="1"/>
      <c r="I160" s="1"/>
      <c r="J160" s="1"/>
      <c r="K160" s="1"/>
      <c r="L160" s="2">
        <f t="shared" si="26"/>
        <v>0</v>
      </c>
      <c r="M160" s="1"/>
      <c r="N160" s="1"/>
      <c r="O160" s="2">
        <f t="shared" si="27"/>
        <v>0</v>
      </c>
      <c r="P160" s="2">
        <f t="shared" si="28"/>
        <v>0</v>
      </c>
      <c r="R160" s="3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16" ht="12">
      <c r="A161" s="22" t="s">
        <v>123</v>
      </c>
      <c r="B161" s="17" t="s">
        <v>166</v>
      </c>
      <c r="C161" s="2">
        <v>5</v>
      </c>
      <c r="D161" s="2">
        <v>32059010</v>
      </c>
      <c r="E161" s="2">
        <v>16330208</v>
      </c>
      <c r="F161" s="2">
        <v>-178788</v>
      </c>
      <c r="G161" s="2">
        <v>16657</v>
      </c>
      <c r="H161" s="2">
        <v>16657</v>
      </c>
      <c r="I161" s="2">
        <v>3546472</v>
      </c>
      <c r="J161" s="2">
        <v>4596505</v>
      </c>
      <c r="K161" s="2">
        <v>16991110</v>
      </c>
      <c r="L161" s="2">
        <f t="shared" si="26"/>
        <v>12394605</v>
      </c>
      <c r="M161" s="2">
        <v>198902</v>
      </c>
      <c r="N161" s="2">
        <v>37000</v>
      </c>
      <c r="O161" s="2">
        <f t="shared" si="27"/>
        <v>161902</v>
      </c>
      <c r="P161" s="2">
        <f t="shared" si="28"/>
        <v>12232703</v>
      </c>
    </row>
    <row r="162" spans="1:31" ht="12">
      <c r="A162" s="19">
        <v>37130</v>
      </c>
      <c r="B162" s="17" t="s">
        <v>167</v>
      </c>
      <c r="C162" s="1">
        <v>31</v>
      </c>
      <c r="D162" s="1">
        <v>1312181</v>
      </c>
      <c r="E162" s="1">
        <v>269466</v>
      </c>
      <c r="F162" s="1">
        <v>283299</v>
      </c>
      <c r="G162" s="1">
        <f>2576+4+4</f>
        <v>2584</v>
      </c>
      <c r="H162" s="1">
        <v>2575</v>
      </c>
      <c r="I162" s="1">
        <v>304086</v>
      </c>
      <c r="J162" s="1">
        <v>6037909</v>
      </c>
      <c r="K162" s="1">
        <v>9610411</v>
      </c>
      <c r="L162" s="2">
        <f t="shared" si="26"/>
        <v>3572502</v>
      </c>
      <c r="M162" s="1">
        <v>164832</v>
      </c>
      <c r="N162" s="1">
        <v>60631</v>
      </c>
      <c r="O162" s="2">
        <f t="shared" si="27"/>
        <v>104201</v>
      </c>
      <c r="P162" s="2">
        <f t="shared" si="28"/>
        <v>3468301</v>
      </c>
      <c r="R162" s="3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">
      <c r="A163" s="18"/>
      <c r="B163" s="18"/>
      <c r="K163" s="1"/>
      <c r="L163" s="2"/>
      <c r="O163" s="2"/>
      <c r="P163" s="2"/>
      <c r="R163" s="3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22" ht="12">
      <c r="A164" s="19">
        <v>372</v>
      </c>
      <c r="B164" s="17" t="s">
        <v>168</v>
      </c>
      <c r="C164" s="1">
        <f aca="true" t="shared" si="33" ref="C164:K164">C166</f>
        <v>4</v>
      </c>
      <c r="D164" s="1">
        <f t="shared" si="33"/>
        <v>60543</v>
      </c>
      <c r="E164" s="1">
        <f t="shared" si="33"/>
        <v>27559</v>
      </c>
      <c r="F164" s="1">
        <f t="shared" si="33"/>
        <v>8261</v>
      </c>
      <c r="G164" s="1">
        <f t="shared" si="33"/>
        <v>430</v>
      </c>
      <c r="H164" s="1">
        <f t="shared" si="33"/>
        <v>430</v>
      </c>
      <c r="I164" s="1">
        <f t="shared" si="33"/>
        <v>14795</v>
      </c>
      <c r="J164" s="1">
        <f t="shared" si="33"/>
        <v>99390</v>
      </c>
      <c r="K164" s="1">
        <f t="shared" si="33"/>
        <v>295292</v>
      </c>
      <c r="L164" s="2">
        <f t="shared" si="26"/>
        <v>195902</v>
      </c>
      <c r="M164" s="1">
        <f>M166</f>
        <v>1911</v>
      </c>
      <c r="N164" s="1">
        <f>N166</f>
        <v>0</v>
      </c>
      <c r="O164" s="2">
        <f t="shared" si="27"/>
        <v>1911</v>
      </c>
      <c r="P164" s="2">
        <f t="shared" si="28"/>
        <v>193991</v>
      </c>
      <c r="R164" s="3"/>
      <c r="S164" s="1"/>
      <c r="T164" s="1"/>
      <c r="U164" s="3"/>
      <c r="V164" s="1"/>
    </row>
    <row r="165" spans="1:22" ht="12">
      <c r="A165" s="18"/>
      <c r="B165" s="18"/>
      <c r="K165" s="1"/>
      <c r="L165" s="2"/>
      <c r="O165" s="2"/>
      <c r="P165" s="2"/>
      <c r="R165" s="3"/>
      <c r="S165" s="3"/>
      <c r="U165" s="3"/>
      <c r="V165" s="1"/>
    </row>
    <row r="166" spans="1:31" ht="12">
      <c r="A166" s="19">
        <v>37210</v>
      </c>
      <c r="B166" s="17" t="s">
        <v>169</v>
      </c>
      <c r="C166" s="1">
        <v>4</v>
      </c>
      <c r="D166" s="1">
        <v>60543</v>
      </c>
      <c r="E166" s="1">
        <v>27559</v>
      </c>
      <c r="F166" s="1">
        <v>8261</v>
      </c>
      <c r="G166" s="1">
        <v>430</v>
      </c>
      <c r="H166" s="1">
        <v>430</v>
      </c>
      <c r="I166" s="1">
        <v>14795</v>
      </c>
      <c r="J166" s="1">
        <v>99390</v>
      </c>
      <c r="K166" s="1">
        <v>295292</v>
      </c>
      <c r="L166" s="2">
        <f t="shared" si="26"/>
        <v>195902</v>
      </c>
      <c r="M166" s="1">
        <v>1911</v>
      </c>
      <c r="N166" s="1">
        <v>0</v>
      </c>
      <c r="O166" s="2">
        <f t="shared" si="27"/>
        <v>1911</v>
      </c>
      <c r="P166" s="2">
        <f t="shared" si="28"/>
        <v>193991</v>
      </c>
      <c r="R166" s="3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22" ht="12">
      <c r="A167" s="18"/>
      <c r="B167" s="18"/>
      <c r="K167" s="1"/>
      <c r="L167" s="2"/>
      <c r="O167" s="2"/>
      <c r="P167" s="2"/>
      <c r="R167" s="3"/>
      <c r="S167" s="1"/>
      <c r="T167" s="1"/>
      <c r="U167" s="3"/>
      <c r="V167" s="1"/>
    </row>
    <row r="168" spans="1:22" ht="12">
      <c r="A168" s="19">
        <v>38</v>
      </c>
      <c r="B168" s="17" t="s">
        <v>170</v>
      </c>
      <c r="C168" s="2">
        <f aca="true" t="shared" si="34" ref="C168:K168">C170+C182+C188+C196+C204</f>
        <v>182</v>
      </c>
      <c r="D168" s="2">
        <f t="shared" si="34"/>
        <v>15265025</v>
      </c>
      <c r="E168" s="2">
        <f t="shared" si="34"/>
        <v>3181368</v>
      </c>
      <c r="F168" s="2">
        <f t="shared" si="34"/>
        <v>-300544</v>
      </c>
      <c r="G168" s="2">
        <f t="shared" si="34"/>
        <v>29533</v>
      </c>
      <c r="H168" s="2">
        <f t="shared" si="34"/>
        <v>29510</v>
      </c>
      <c r="I168" s="2">
        <f t="shared" si="34"/>
        <v>5349887</v>
      </c>
      <c r="J168" s="2">
        <f t="shared" si="34"/>
        <v>46385771</v>
      </c>
      <c r="K168" s="2">
        <f t="shared" si="34"/>
        <v>69188560</v>
      </c>
      <c r="L168" s="2">
        <f t="shared" si="26"/>
        <v>22802789</v>
      </c>
      <c r="M168" s="2">
        <f>M170+M182+M188+M196+M204</f>
        <v>2937294</v>
      </c>
      <c r="N168" s="2">
        <f>N170+N182+N188+N196+N204</f>
        <v>410840</v>
      </c>
      <c r="O168" s="2">
        <f t="shared" si="27"/>
        <v>2526454</v>
      </c>
      <c r="P168" s="2">
        <f t="shared" si="28"/>
        <v>20276335</v>
      </c>
      <c r="R168" s="3"/>
      <c r="S168" s="1"/>
      <c r="T168" s="1"/>
      <c r="U168" s="3"/>
      <c r="V168" s="1"/>
    </row>
    <row r="169" spans="1:22" ht="12">
      <c r="A169" s="18"/>
      <c r="B169" s="18"/>
      <c r="K169" s="1"/>
      <c r="L169" s="2"/>
      <c r="O169" s="2"/>
      <c r="P169" s="2"/>
      <c r="R169" s="3"/>
      <c r="S169" s="3"/>
      <c r="U169" s="3"/>
      <c r="V169" s="1"/>
    </row>
    <row r="170" spans="1:22" ht="12">
      <c r="A170" s="17" t="s">
        <v>171</v>
      </c>
      <c r="B170" s="17" t="s">
        <v>172</v>
      </c>
      <c r="C170" s="1">
        <f aca="true" t="shared" si="35" ref="C170:K170">SUM(C172:C180)</f>
        <v>60</v>
      </c>
      <c r="D170" s="1">
        <f t="shared" si="35"/>
        <v>2679209</v>
      </c>
      <c r="E170" s="1">
        <f t="shared" si="35"/>
        <v>743453</v>
      </c>
      <c r="F170" s="1">
        <f t="shared" si="35"/>
        <v>-38941</v>
      </c>
      <c r="G170" s="1">
        <f t="shared" si="35"/>
        <v>4103</v>
      </c>
      <c r="H170" s="1">
        <f t="shared" si="35"/>
        <v>4101</v>
      </c>
      <c r="I170" s="1">
        <f t="shared" si="35"/>
        <v>484563</v>
      </c>
      <c r="J170" s="1">
        <f t="shared" si="35"/>
        <v>3656060</v>
      </c>
      <c r="K170" s="1">
        <f t="shared" si="35"/>
        <v>6042265</v>
      </c>
      <c r="L170" s="2">
        <f t="shared" si="26"/>
        <v>2386205</v>
      </c>
      <c r="M170" s="1">
        <f>SUM(M172:M180)</f>
        <v>229546</v>
      </c>
      <c r="N170" s="1">
        <f>SUM(N172:N180)</f>
        <v>23049</v>
      </c>
      <c r="O170" s="2">
        <f t="shared" si="27"/>
        <v>206497</v>
      </c>
      <c r="P170" s="2">
        <f t="shared" si="28"/>
        <v>2179708</v>
      </c>
      <c r="R170" s="3"/>
      <c r="S170" s="1"/>
      <c r="T170" s="1"/>
      <c r="V170" s="1"/>
    </row>
    <row r="171" spans="1:22" ht="12">
      <c r="A171" s="18"/>
      <c r="B171" s="18"/>
      <c r="K171" s="1"/>
      <c r="L171" s="2"/>
      <c r="O171" s="2"/>
      <c r="P171" s="2"/>
      <c r="R171" s="3"/>
      <c r="S171" s="3"/>
      <c r="U171" s="3"/>
      <c r="V171" s="1"/>
    </row>
    <row r="172" spans="1:31" ht="12">
      <c r="A172" s="19">
        <v>38050</v>
      </c>
      <c r="B172" s="17" t="s">
        <v>173</v>
      </c>
      <c r="C172" s="1">
        <v>5</v>
      </c>
      <c r="D172" s="1">
        <v>50096</v>
      </c>
      <c r="E172" s="1">
        <v>1752</v>
      </c>
      <c r="F172" s="1">
        <v>-2839</v>
      </c>
      <c r="G172" s="1">
        <v>159</v>
      </c>
      <c r="H172" s="1">
        <v>159</v>
      </c>
      <c r="I172" s="1">
        <v>11447</v>
      </c>
      <c r="J172" s="1">
        <v>25685</v>
      </c>
      <c r="K172" s="1">
        <v>52337</v>
      </c>
      <c r="L172" s="2">
        <f t="shared" si="26"/>
        <v>26652</v>
      </c>
      <c r="M172" s="1">
        <v>3566</v>
      </c>
      <c r="N172" s="1">
        <v>0</v>
      </c>
      <c r="O172" s="2">
        <f t="shared" si="27"/>
        <v>3566</v>
      </c>
      <c r="P172" s="2">
        <f t="shared" si="28"/>
        <v>23086</v>
      </c>
      <c r="R172" s="3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22" ht="12">
      <c r="A173" s="19">
        <v>38060</v>
      </c>
      <c r="B173" s="17" t="s">
        <v>174</v>
      </c>
      <c r="C173" s="1">
        <v>5</v>
      </c>
      <c r="D173" s="1">
        <v>104283</v>
      </c>
      <c r="E173" s="1">
        <v>16993</v>
      </c>
      <c r="F173" s="1">
        <v>6892</v>
      </c>
      <c r="G173" s="1">
        <v>209</v>
      </c>
      <c r="H173" s="1">
        <v>209</v>
      </c>
      <c r="I173" s="1">
        <v>14548</v>
      </c>
      <c r="J173" s="1">
        <v>197761</v>
      </c>
      <c r="K173" s="1">
        <v>251381</v>
      </c>
      <c r="L173" s="2">
        <f t="shared" si="26"/>
        <v>53620</v>
      </c>
      <c r="M173" s="1">
        <v>3318</v>
      </c>
      <c r="N173" s="1">
        <v>34</v>
      </c>
      <c r="O173" s="2">
        <f t="shared" si="27"/>
        <v>3284</v>
      </c>
      <c r="P173" s="2">
        <f t="shared" si="28"/>
        <v>50336</v>
      </c>
      <c r="R173" s="3"/>
      <c r="S173" s="1"/>
      <c r="T173" s="1"/>
      <c r="U173" s="3"/>
      <c r="V173" s="1"/>
    </row>
    <row r="174" spans="1:31" ht="12">
      <c r="A174" s="19">
        <v>38070</v>
      </c>
      <c r="B174" s="17" t="s">
        <v>175</v>
      </c>
      <c r="C174" s="1">
        <v>8</v>
      </c>
      <c r="D174" s="1">
        <v>981716</v>
      </c>
      <c r="E174" s="1">
        <v>0</v>
      </c>
      <c r="F174" s="1">
        <v>-42536</v>
      </c>
      <c r="G174" s="1">
        <v>457</v>
      </c>
      <c r="H174" s="1">
        <v>457</v>
      </c>
      <c r="I174" s="1">
        <v>51821</v>
      </c>
      <c r="J174" s="1">
        <v>398849</v>
      </c>
      <c r="K174" s="1">
        <v>1206285</v>
      </c>
      <c r="L174" s="2">
        <f t="shared" si="26"/>
        <v>807436</v>
      </c>
      <c r="M174" s="1">
        <v>3413</v>
      </c>
      <c r="N174" s="1">
        <v>14700</v>
      </c>
      <c r="O174" s="2">
        <f t="shared" si="27"/>
        <v>-11287</v>
      </c>
      <c r="P174" s="2">
        <f t="shared" si="28"/>
        <v>818723</v>
      </c>
      <c r="R174" s="3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">
      <c r="A175" s="19">
        <v>38080</v>
      </c>
      <c r="B175" s="17" t="s">
        <v>176</v>
      </c>
      <c r="C175" s="1">
        <v>8</v>
      </c>
      <c r="D175" s="1">
        <v>127460</v>
      </c>
      <c r="E175" s="1">
        <v>4782</v>
      </c>
      <c r="F175" s="1">
        <v>101558</v>
      </c>
      <c r="G175" s="1">
        <v>476</v>
      </c>
      <c r="H175" s="1">
        <v>476</v>
      </c>
      <c r="I175" s="1">
        <v>34669</v>
      </c>
      <c r="J175" s="1">
        <v>424222</v>
      </c>
      <c r="K175" s="1">
        <v>495604</v>
      </c>
      <c r="L175" s="2">
        <f t="shared" si="26"/>
        <v>71382</v>
      </c>
      <c r="M175" s="1">
        <v>15734</v>
      </c>
      <c r="N175" s="1">
        <v>419</v>
      </c>
      <c r="O175" s="2">
        <f t="shared" si="27"/>
        <v>15315</v>
      </c>
      <c r="P175" s="2">
        <f t="shared" si="28"/>
        <v>56067</v>
      </c>
      <c r="R175" s="3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">
      <c r="A176" s="19">
        <v>38090</v>
      </c>
      <c r="B176" s="17" t="s">
        <v>177</v>
      </c>
      <c r="C176" s="1">
        <v>7</v>
      </c>
      <c r="D176" s="1">
        <v>47554</v>
      </c>
      <c r="E176" s="1">
        <v>1105</v>
      </c>
      <c r="F176" s="1">
        <v>-28290</v>
      </c>
      <c r="G176" s="1">
        <v>367</v>
      </c>
      <c r="H176" s="1">
        <v>367</v>
      </c>
      <c r="I176" s="1">
        <v>45804</v>
      </c>
      <c r="J176" s="1">
        <v>405695</v>
      </c>
      <c r="K176" s="1">
        <v>518066</v>
      </c>
      <c r="L176" s="2">
        <f t="shared" si="26"/>
        <v>112371</v>
      </c>
      <c r="M176" s="1">
        <v>9485</v>
      </c>
      <c r="N176" s="1">
        <v>3097</v>
      </c>
      <c r="O176" s="2">
        <f t="shared" si="27"/>
        <v>6388</v>
      </c>
      <c r="P176" s="2">
        <f t="shared" si="28"/>
        <v>105983</v>
      </c>
      <c r="R176" s="3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22" ht="12">
      <c r="A177" s="19">
        <v>38130</v>
      </c>
      <c r="B177" s="17" t="s">
        <v>178</v>
      </c>
      <c r="C177" s="1">
        <v>3</v>
      </c>
      <c r="D177" s="1">
        <v>61656</v>
      </c>
      <c r="E177" s="1">
        <v>3005</v>
      </c>
      <c r="F177" s="1">
        <v>-3460</v>
      </c>
      <c r="G177" s="1">
        <v>141</v>
      </c>
      <c r="H177" s="1">
        <v>141</v>
      </c>
      <c r="I177" s="1">
        <v>17257</v>
      </c>
      <c r="J177" s="1">
        <v>107913</v>
      </c>
      <c r="K177" s="1">
        <v>134185</v>
      </c>
      <c r="L177" s="2">
        <f t="shared" si="26"/>
        <v>26272</v>
      </c>
      <c r="M177" s="1">
        <v>4729</v>
      </c>
      <c r="N177" s="1">
        <v>346</v>
      </c>
      <c r="O177" s="2">
        <f t="shared" si="27"/>
        <v>4383</v>
      </c>
      <c r="P177" s="2">
        <f t="shared" si="28"/>
        <v>21889</v>
      </c>
      <c r="R177" s="3"/>
      <c r="S177" s="1"/>
      <c r="T177" s="1"/>
      <c r="U177" s="3"/>
      <c r="V177" s="1"/>
    </row>
    <row r="178" spans="1:22" ht="12">
      <c r="A178" s="19">
        <v>38140</v>
      </c>
      <c r="B178" s="17" t="s">
        <v>179</v>
      </c>
      <c r="C178" s="1">
        <v>6</v>
      </c>
      <c r="D178" s="1">
        <v>235678</v>
      </c>
      <c r="E178" s="1">
        <v>53302</v>
      </c>
      <c r="F178" s="1">
        <v>-45040</v>
      </c>
      <c r="G178" s="1">
        <v>640</v>
      </c>
      <c r="H178" s="1">
        <v>638</v>
      </c>
      <c r="I178" s="1">
        <v>65875</v>
      </c>
      <c r="J178" s="1">
        <v>411742</v>
      </c>
      <c r="K178" s="1">
        <v>566848</v>
      </c>
      <c r="L178" s="2">
        <f t="shared" si="26"/>
        <v>155106</v>
      </c>
      <c r="M178" s="1">
        <v>10303</v>
      </c>
      <c r="N178" s="1">
        <v>43</v>
      </c>
      <c r="O178" s="2">
        <f t="shared" si="27"/>
        <v>10260</v>
      </c>
      <c r="P178" s="2">
        <f t="shared" si="28"/>
        <v>144846</v>
      </c>
      <c r="R178" s="3"/>
      <c r="S178" s="1"/>
      <c r="T178" s="1"/>
      <c r="U178" s="3"/>
      <c r="V178" s="1"/>
    </row>
    <row r="179" spans="1:22" ht="12">
      <c r="A179" s="19">
        <v>38190</v>
      </c>
      <c r="B179" s="17" t="s">
        <v>180</v>
      </c>
      <c r="C179" s="1">
        <v>13</v>
      </c>
      <c r="D179" s="1">
        <v>776183</v>
      </c>
      <c r="E179" s="1">
        <v>510860</v>
      </c>
      <c r="F179" s="1">
        <v>-12052</v>
      </c>
      <c r="G179" s="1">
        <v>509</v>
      </c>
      <c r="H179" s="1">
        <v>509</v>
      </c>
      <c r="I179" s="1">
        <v>76245</v>
      </c>
      <c r="J179" s="1">
        <v>1348210</v>
      </c>
      <c r="K179" s="1">
        <v>1601747</v>
      </c>
      <c r="L179" s="2">
        <f t="shared" si="26"/>
        <v>253537</v>
      </c>
      <c r="M179" s="1">
        <v>33169</v>
      </c>
      <c r="N179" s="1">
        <v>1688</v>
      </c>
      <c r="O179" s="2">
        <f t="shared" si="27"/>
        <v>31481</v>
      </c>
      <c r="P179" s="2">
        <f t="shared" si="28"/>
        <v>222056</v>
      </c>
      <c r="R179" s="3"/>
      <c r="S179" s="1"/>
      <c r="T179" s="1"/>
      <c r="U179" s="3"/>
      <c r="V179" s="1"/>
    </row>
    <row r="180" spans="1:16" ht="12">
      <c r="A180" s="20" t="s">
        <v>86</v>
      </c>
      <c r="B180" s="21" t="s">
        <v>87</v>
      </c>
      <c r="C180" s="2">
        <v>5</v>
      </c>
      <c r="D180" s="2">
        <v>294583</v>
      </c>
      <c r="E180" s="2">
        <v>151654</v>
      </c>
      <c r="F180" s="2">
        <v>-13174</v>
      </c>
      <c r="G180" s="2">
        <v>1145</v>
      </c>
      <c r="H180" s="2">
        <v>1145</v>
      </c>
      <c r="I180" s="2">
        <v>166897</v>
      </c>
      <c r="J180" s="2">
        <v>335983</v>
      </c>
      <c r="K180" s="2">
        <v>1215812</v>
      </c>
      <c r="L180" s="2">
        <f t="shared" si="26"/>
        <v>879829</v>
      </c>
      <c r="M180" s="2">
        <v>145829</v>
      </c>
      <c r="N180" s="2">
        <v>2722</v>
      </c>
      <c r="O180" s="2">
        <f t="shared" si="27"/>
        <v>143107</v>
      </c>
      <c r="P180" s="2">
        <f t="shared" si="28"/>
        <v>736722</v>
      </c>
    </row>
    <row r="181" spans="1:22" ht="12">
      <c r="A181" s="18"/>
      <c r="B181" s="18"/>
      <c r="K181" s="1"/>
      <c r="L181" s="2"/>
      <c r="O181" s="2"/>
      <c r="P181" s="2"/>
      <c r="R181" s="3"/>
      <c r="S181" s="1"/>
      <c r="T181" s="1"/>
      <c r="U181" s="3"/>
      <c r="V181" s="1"/>
    </row>
    <row r="182" spans="1:31" ht="12">
      <c r="A182" s="19">
        <v>382</v>
      </c>
      <c r="B182" s="17" t="s">
        <v>181</v>
      </c>
      <c r="C182" s="1">
        <f aca="true" t="shared" si="36" ref="C182:K182">SUM(C184:C186)</f>
        <v>31</v>
      </c>
      <c r="D182" s="1">
        <f t="shared" si="36"/>
        <v>2663723</v>
      </c>
      <c r="E182" s="1">
        <f t="shared" si="36"/>
        <v>24171</v>
      </c>
      <c r="F182" s="1">
        <f t="shared" si="36"/>
        <v>24934</v>
      </c>
      <c r="G182" s="1">
        <f t="shared" si="36"/>
        <v>4946</v>
      </c>
      <c r="H182" s="1">
        <f t="shared" si="36"/>
        <v>4928</v>
      </c>
      <c r="I182" s="1">
        <f t="shared" si="36"/>
        <v>661958</v>
      </c>
      <c r="J182" s="1">
        <f t="shared" si="36"/>
        <v>1537602</v>
      </c>
      <c r="K182" s="1">
        <f t="shared" si="36"/>
        <v>2629364</v>
      </c>
      <c r="L182" s="2">
        <f t="shared" si="26"/>
        <v>1091762</v>
      </c>
      <c r="M182" s="1">
        <f>SUM(M184:M186)</f>
        <v>70195</v>
      </c>
      <c r="N182" s="1">
        <f>SUM(N184:N186)</f>
        <v>950</v>
      </c>
      <c r="O182" s="2">
        <f t="shared" si="27"/>
        <v>69245</v>
      </c>
      <c r="P182" s="2">
        <f t="shared" si="28"/>
        <v>1022517</v>
      </c>
      <c r="R182" s="3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22" ht="12">
      <c r="A183" s="18"/>
      <c r="B183" s="18"/>
      <c r="K183" s="1"/>
      <c r="L183" s="2"/>
      <c r="O183" s="2"/>
      <c r="P183" s="2"/>
      <c r="R183" s="3"/>
      <c r="S183" s="3"/>
      <c r="U183" s="3"/>
      <c r="V183" s="1"/>
    </row>
    <row r="184" spans="1:22" ht="12">
      <c r="A184" s="19">
        <v>38220</v>
      </c>
      <c r="B184" s="17" t="s">
        <v>182</v>
      </c>
      <c r="C184" s="1">
        <v>10</v>
      </c>
      <c r="D184" s="1">
        <v>71076</v>
      </c>
      <c r="E184" s="1">
        <v>2286</v>
      </c>
      <c r="F184" s="1">
        <v>-31475</v>
      </c>
      <c r="G184" s="1">
        <v>302</v>
      </c>
      <c r="H184" s="1">
        <v>298</v>
      </c>
      <c r="I184" s="1">
        <v>15661</v>
      </c>
      <c r="J184" s="1">
        <v>255455</v>
      </c>
      <c r="K184" s="1">
        <v>320795</v>
      </c>
      <c r="L184" s="2">
        <f t="shared" si="26"/>
        <v>65340</v>
      </c>
      <c r="M184" s="1">
        <v>10268</v>
      </c>
      <c r="N184" s="1">
        <v>340</v>
      </c>
      <c r="O184" s="2">
        <f t="shared" si="27"/>
        <v>9928</v>
      </c>
      <c r="P184" s="2">
        <f t="shared" si="28"/>
        <v>55412</v>
      </c>
      <c r="R184" s="3"/>
      <c r="S184" s="3"/>
      <c r="U184" s="3"/>
      <c r="V184" s="1"/>
    </row>
    <row r="185" spans="1:31" ht="12">
      <c r="A185" s="19">
        <v>38290</v>
      </c>
      <c r="B185" s="17" t="s">
        <v>183</v>
      </c>
      <c r="C185" s="1">
        <v>14</v>
      </c>
      <c r="D185" s="1">
        <v>358001</v>
      </c>
      <c r="E185" s="1">
        <v>18309</v>
      </c>
      <c r="F185" s="1">
        <v>20201</v>
      </c>
      <c r="G185" s="1">
        <v>905</v>
      </c>
      <c r="H185" s="1">
        <v>894</v>
      </c>
      <c r="I185" s="1">
        <v>123688</v>
      </c>
      <c r="J185" s="1">
        <v>410260</v>
      </c>
      <c r="K185" s="1">
        <v>656408</v>
      </c>
      <c r="L185" s="2">
        <f t="shared" si="26"/>
        <v>246148</v>
      </c>
      <c r="M185" s="1">
        <v>42830</v>
      </c>
      <c r="N185" s="1">
        <v>610</v>
      </c>
      <c r="O185" s="2">
        <f t="shared" si="27"/>
        <v>42220</v>
      </c>
      <c r="P185" s="2">
        <f t="shared" si="28"/>
        <v>203928</v>
      </c>
      <c r="R185" s="3"/>
      <c r="S185" s="3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16" ht="12">
      <c r="A186" s="20" t="s">
        <v>86</v>
      </c>
      <c r="B186" s="21" t="s">
        <v>87</v>
      </c>
      <c r="C186" s="2">
        <v>7</v>
      </c>
      <c r="D186" s="2">
        <v>2234646</v>
      </c>
      <c r="E186" s="2">
        <v>3576</v>
      </c>
      <c r="F186" s="2">
        <v>36208</v>
      </c>
      <c r="G186" s="2">
        <v>3739</v>
      </c>
      <c r="H186" s="2">
        <v>3736</v>
      </c>
      <c r="I186" s="2">
        <v>522609</v>
      </c>
      <c r="J186" s="2">
        <v>871887</v>
      </c>
      <c r="K186" s="2">
        <v>1652161</v>
      </c>
      <c r="L186" s="2">
        <f t="shared" si="26"/>
        <v>780274</v>
      </c>
      <c r="M186" s="2">
        <v>17097</v>
      </c>
      <c r="N186" s="2">
        <v>0</v>
      </c>
      <c r="O186" s="2">
        <f t="shared" si="27"/>
        <v>17097</v>
      </c>
      <c r="P186" s="2">
        <f t="shared" si="28"/>
        <v>763177</v>
      </c>
    </row>
    <row r="187" spans="1:31" ht="12">
      <c r="A187" s="18"/>
      <c r="B187" s="18"/>
      <c r="K187" s="1"/>
      <c r="L187" s="2"/>
      <c r="O187" s="2"/>
      <c r="P187" s="2"/>
      <c r="R187" s="3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">
      <c r="A188" s="19">
        <v>383</v>
      </c>
      <c r="B188" s="17" t="s">
        <v>184</v>
      </c>
      <c r="C188" s="1">
        <f aca="true" t="shared" si="37" ref="C188:K188">SUM(C190:C194)</f>
        <v>36</v>
      </c>
      <c r="D188" s="1">
        <f t="shared" si="37"/>
        <v>2181338</v>
      </c>
      <c r="E188" s="1">
        <f t="shared" si="37"/>
        <v>285436</v>
      </c>
      <c r="F188" s="1">
        <f t="shared" si="37"/>
        <v>-133403</v>
      </c>
      <c r="G188" s="1">
        <f t="shared" si="37"/>
        <v>5989</v>
      </c>
      <c r="H188" s="1">
        <f t="shared" si="37"/>
        <v>5986</v>
      </c>
      <c r="I188" s="1">
        <f t="shared" si="37"/>
        <v>1390713</v>
      </c>
      <c r="J188" s="1">
        <f t="shared" si="37"/>
        <v>11394113</v>
      </c>
      <c r="K188" s="1">
        <f t="shared" si="37"/>
        <v>19512598</v>
      </c>
      <c r="L188" s="2">
        <f t="shared" si="26"/>
        <v>8118485</v>
      </c>
      <c r="M188" s="1">
        <f>SUM(M190:M194)</f>
        <v>1140363</v>
      </c>
      <c r="N188" s="1">
        <f>SUM(N190:N194)</f>
        <v>140956</v>
      </c>
      <c r="O188" s="2">
        <f t="shared" si="27"/>
        <v>999407</v>
      </c>
      <c r="P188" s="2">
        <f t="shared" si="28"/>
        <v>7119078</v>
      </c>
      <c r="R188" s="3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22" ht="12">
      <c r="A189" s="18"/>
      <c r="B189" s="18"/>
      <c r="K189" s="1"/>
      <c r="L189" s="2"/>
      <c r="O189" s="2"/>
      <c r="P189" s="2"/>
      <c r="R189" s="3"/>
      <c r="S189" s="3"/>
      <c r="U189" s="3"/>
      <c r="V189" s="1"/>
    </row>
    <row r="190" spans="1:31" ht="12">
      <c r="A190" s="19">
        <v>38310</v>
      </c>
      <c r="B190" s="17" t="s">
        <v>185</v>
      </c>
      <c r="C190" s="1">
        <v>6</v>
      </c>
      <c r="D190" s="1">
        <v>570135</v>
      </c>
      <c r="E190" s="1">
        <v>136694</v>
      </c>
      <c r="F190" s="1">
        <v>89675</v>
      </c>
      <c r="G190" s="1">
        <v>898</v>
      </c>
      <c r="H190" s="1">
        <v>898</v>
      </c>
      <c r="I190" s="1">
        <v>555388</v>
      </c>
      <c r="J190" s="1">
        <v>3301208</v>
      </c>
      <c r="K190" s="1">
        <v>4812608</v>
      </c>
      <c r="L190" s="2">
        <f t="shared" si="26"/>
        <v>1511400</v>
      </c>
      <c r="M190" s="1">
        <v>312132</v>
      </c>
      <c r="N190" s="1">
        <v>106079</v>
      </c>
      <c r="O190" s="2">
        <f t="shared" si="27"/>
        <v>206053</v>
      </c>
      <c r="P190" s="2">
        <f t="shared" si="28"/>
        <v>1305347</v>
      </c>
      <c r="R190" s="3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22" ht="12">
      <c r="A191" s="19">
        <v>38320</v>
      </c>
      <c r="B191" s="17" t="s">
        <v>186</v>
      </c>
      <c r="C191" s="2">
        <v>11</v>
      </c>
      <c r="D191" s="2">
        <v>445444</v>
      </c>
      <c r="E191" s="2">
        <v>39167</v>
      </c>
      <c r="F191" s="2">
        <v>-178323</v>
      </c>
      <c r="G191" s="2">
        <v>1238</v>
      </c>
      <c r="H191" s="2">
        <v>1238</v>
      </c>
      <c r="I191" s="2">
        <v>350935</v>
      </c>
      <c r="J191" s="2">
        <v>2535841</v>
      </c>
      <c r="K191" s="2">
        <v>4111401</v>
      </c>
      <c r="L191" s="2">
        <f t="shared" si="26"/>
        <v>1575560</v>
      </c>
      <c r="M191" s="2">
        <v>279252</v>
      </c>
      <c r="N191" s="2">
        <v>22162</v>
      </c>
      <c r="O191" s="2">
        <f t="shared" si="27"/>
        <v>257090</v>
      </c>
      <c r="P191" s="2">
        <f t="shared" si="28"/>
        <v>1318470</v>
      </c>
      <c r="R191" s="3"/>
      <c r="S191" s="3"/>
      <c r="U191" s="3"/>
      <c r="V191" s="1"/>
    </row>
    <row r="192" spans="1:31" ht="12">
      <c r="A192" s="19">
        <v>38330</v>
      </c>
      <c r="B192" s="17" t="s">
        <v>187</v>
      </c>
      <c r="C192" s="1">
        <v>9</v>
      </c>
      <c r="D192" s="1">
        <v>702599</v>
      </c>
      <c r="E192" s="1">
        <v>143392</v>
      </c>
      <c r="F192" s="1">
        <v>45314</v>
      </c>
      <c r="G192" s="1">
        <v>1793</v>
      </c>
      <c r="H192" s="1">
        <v>1790</v>
      </c>
      <c r="I192" s="1">
        <v>195080</v>
      </c>
      <c r="J192" s="1">
        <v>3208930</v>
      </c>
      <c r="K192" s="1">
        <v>6789633</v>
      </c>
      <c r="L192" s="2">
        <f t="shared" si="26"/>
        <v>3580703</v>
      </c>
      <c r="M192" s="1">
        <v>307885</v>
      </c>
      <c r="N192" s="1">
        <v>5491</v>
      </c>
      <c r="O192" s="2">
        <f t="shared" si="27"/>
        <v>302394</v>
      </c>
      <c r="P192" s="2">
        <f t="shared" si="28"/>
        <v>3278309</v>
      </c>
      <c r="R192" s="3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">
      <c r="A193" s="19">
        <v>38360</v>
      </c>
      <c r="B193" s="17" t="s">
        <v>188</v>
      </c>
      <c r="C193" s="1">
        <v>6</v>
      </c>
      <c r="D193" s="1">
        <v>275237</v>
      </c>
      <c r="E193" s="1">
        <v>-41137</v>
      </c>
      <c r="F193" s="1">
        <v>30143</v>
      </c>
      <c r="G193" s="1">
        <v>1593</v>
      </c>
      <c r="H193" s="1">
        <v>1593</v>
      </c>
      <c r="I193" s="1">
        <v>195344</v>
      </c>
      <c r="J193" s="1">
        <v>1177029</v>
      </c>
      <c r="K193" s="1">
        <v>2313637</v>
      </c>
      <c r="L193" s="2">
        <f t="shared" si="26"/>
        <v>1136608</v>
      </c>
      <c r="M193" s="1">
        <v>214949</v>
      </c>
      <c r="N193" s="1">
        <v>3685</v>
      </c>
      <c r="O193" s="2">
        <f t="shared" si="27"/>
        <v>211264</v>
      </c>
      <c r="P193" s="2">
        <f t="shared" si="28"/>
        <v>925344</v>
      </c>
      <c r="R193" s="3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16" ht="12">
      <c r="A194" s="20" t="s">
        <v>86</v>
      </c>
      <c r="B194" s="21" t="s">
        <v>87</v>
      </c>
      <c r="C194" s="2">
        <v>4</v>
      </c>
      <c r="D194" s="2">
        <v>187923</v>
      </c>
      <c r="E194" s="2">
        <v>7320</v>
      </c>
      <c r="F194" s="2">
        <v>-120212</v>
      </c>
      <c r="G194" s="2">
        <v>467</v>
      </c>
      <c r="H194" s="2">
        <v>467</v>
      </c>
      <c r="I194" s="2">
        <v>93966</v>
      </c>
      <c r="J194" s="2">
        <v>1171105</v>
      </c>
      <c r="K194" s="2">
        <v>1485319</v>
      </c>
      <c r="L194" s="2">
        <f t="shared" si="26"/>
        <v>314214</v>
      </c>
      <c r="M194" s="2">
        <v>26145</v>
      </c>
      <c r="N194" s="2">
        <v>3539</v>
      </c>
      <c r="O194" s="2">
        <f t="shared" si="27"/>
        <v>22606</v>
      </c>
      <c r="P194" s="2">
        <f t="shared" si="28"/>
        <v>291608</v>
      </c>
    </row>
    <row r="195" spans="1:31" ht="12">
      <c r="A195" s="18"/>
      <c r="B195" s="18"/>
      <c r="K195" s="1"/>
      <c r="L195" s="2"/>
      <c r="O195" s="2"/>
      <c r="P195" s="2"/>
      <c r="R195" s="3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">
      <c r="A196" s="19">
        <v>384</v>
      </c>
      <c r="B196" s="17" t="s">
        <v>189</v>
      </c>
      <c r="C196" s="1">
        <f aca="true" t="shared" si="38" ref="C196:K196">SUM(C198:C201)</f>
        <v>49</v>
      </c>
      <c r="D196" s="1">
        <f t="shared" si="38"/>
        <v>7611900</v>
      </c>
      <c r="E196" s="1">
        <f t="shared" si="38"/>
        <v>2109198</v>
      </c>
      <c r="F196" s="1">
        <f t="shared" si="38"/>
        <v>-265920</v>
      </c>
      <c r="G196" s="1">
        <f t="shared" si="38"/>
        <v>14090</v>
      </c>
      <c r="H196" s="1">
        <f t="shared" si="38"/>
        <v>14090</v>
      </c>
      <c r="I196" s="1">
        <f t="shared" si="38"/>
        <v>2650286</v>
      </c>
      <c r="J196" s="1">
        <f t="shared" si="38"/>
        <v>29176855</v>
      </c>
      <c r="K196" s="1">
        <f t="shared" si="38"/>
        <v>39862045</v>
      </c>
      <c r="L196" s="2">
        <f t="shared" si="26"/>
        <v>10685190</v>
      </c>
      <c r="M196" s="1">
        <f>SUM(M198:M201)</f>
        <v>1373022</v>
      </c>
      <c r="N196" s="1">
        <f>SUM(N198:N201)</f>
        <v>245513</v>
      </c>
      <c r="O196" s="2">
        <f t="shared" si="27"/>
        <v>1127509</v>
      </c>
      <c r="P196" s="2">
        <f t="shared" si="28"/>
        <v>9557681</v>
      </c>
      <c r="R196" s="3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22" ht="12">
      <c r="A197" s="18"/>
      <c r="B197" s="18"/>
      <c r="K197" s="1"/>
      <c r="L197" s="2"/>
      <c r="O197" s="2"/>
      <c r="P197" s="2"/>
      <c r="R197" s="3"/>
      <c r="S197" s="3"/>
      <c r="U197" s="3"/>
      <c r="V197" s="1"/>
    </row>
    <row r="198" spans="1:31" ht="12">
      <c r="A198" s="19">
        <v>38410</v>
      </c>
      <c r="B198" s="17" t="s">
        <v>190</v>
      </c>
      <c r="C198" s="1">
        <v>3</v>
      </c>
      <c r="D198" s="1">
        <v>135640</v>
      </c>
      <c r="E198" s="1">
        <v>-1112</v>
      </c>
      <c r="F198" s="1">
        <v>-121229</v>
      </c>
      <c r="G198" s="1">
        <v>5783</v>
      </c>
      <c r="H198" s="1">
        <v>5783</v>
      </c>
      <c r="I198" s="1">
        <v>801461</v>
      </c>
      <c r="J198" s="1">
        <v>462431</v>
      </c>
      <c r="K198" s="1">
        <v>699937</v>
      </c>
      <c r="L198" s="2">
        <f t="shared" si="26"/>
        <v>237506</v>
      </c>
      <c r="M198" s="1">
        <v>19311</v>
      </c>
      <c r="N198" s="1">
        <v>0</v>
      </c>
      <c r="O198" s="2">
        <f t="shared" si="27"/>
        <v>19311</v>
      </c>
      <c r="P198" s="2">
        <f t="shared" si="28"/>
        <v>218195</v>
      </c>
      <c r="R198" s="3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">
      <c r="A199" s="19">
        <v>38440</v>
      </c>
      <c r="B199" s="17" t="s">
        <v>191</v>
      </c>
      <c r="C199" s="1">
        <v>39</v>
      </c>
      <c r="D199" s="1">
        <v>7425743</v>
      </c>
      <c r="E199" s="1">
        <v>2093363</v>
      </c>
      <c r="F199" s="1">
        <v>-144331</v>
      </c>
      <c r="G199" s="1">
        <v>7955</v>
      </c>
      <c r="H199" s="1">
        <v>7955</v>
      </c>
      <c r="I199" s="1">
        <v>1822639</v>
      </c>
      <c r="J199" s="1">
        <v>28483645</v>
      </c>
      <c r="K199" s="1">
        <v>38839094</v>
      </c>
      <c r="L199" s="2">
        <f t="shared" si="26"/>
        <v>10355449</v>
      </c>
      <c r="M199" s="1">
        <v>1340255</v>
      </c>
      <c r="N199" s="1">
        <v>245509</v>
      </c>
      <c r="O199" s="2">
        <f t="shared" si="27"/>
        <v>1094746</v>
      </c>
      <c r="P199" s="2">
        <f t="shared" si="28"/>
        <v>9260703</v>
      </c>
      <c r="R199" s="3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22" ht="12">
      <c r="A200" s="19">
        <v>38490</v>
      </c>
      <c r="B200" s="17" t="s">
        <v>192</v>
      </c>
      <c r="C200" s="1">
        <v>4</v>
      </c>
      <c r="D200" s="1">
        <v>35300</v>
      </c>
      <c r="E200" s="1">
        <v>15442</v>
      </c>
      <c r="F200" s="1">
        <v>-1168</v>
      </c>
      <c r="G200" s="1">
        <v>202</v>
      </c>
      <c r="H200" s="1">
        <v>202</v>
      </c>
      <c r="I200" s="1">
        <v>20696</v>
      </c>
      <c r="J200" s="1">
        <v>199004</v>
      </c>
      <c r="K200" s="1">
        <v>278169</v>
      </c>
      <c r="L200" s="2">
        <f t="shared" si="26"/>
        <v>79165</v>
      </c>
      <c r="M200" s="1">
        <v>12362</v>
      </c>
      <c r="N200" s="1">
        <v>4</v>
      </c>
      <c r="O200" s="2">
        <f t="shared" si="27"/>
        <v>12358</v>
      </c>
      <c r="P200" s="2">
        <f t="shared" si="28"/>
        <v>66807</v>
      </c>
      <c r="R200" s="3"/>
      <c r="S200" s="1"/>
      <c r="T200" s="1"/>
      <c r="U200" s="3"/>
      <c r="V200" s="1"/>
    </row>
    <row r="201" spans="1:16" ht="12">
      <c r="A201" s="20" t="s">
        <v>86</v>
      </c>
      <c r="B201" s="21" t="s">
        <v>87</v>
      </c>
      <c r="C201" s="2">
        <v>3</v>
      </c>
      <c r="D201" s="2">
        <v>15217</v>
      </c>
      <c r="E201" s="2">
        <v>1505</v>
      </c>
      <c r="F201" s="2">
        <v>808</v>
      </c>
      <c r="G201" s="2">
        <v>150</v>
      </c>
      <c r="H201" s="2">
        <v>150</v>
      </c>
      <c r="I201" s="2">
        <v>5490</v>
      </c>
      <c r="J201" s="2">
        <v>31775</v>
      </c>
      <c r="K201" s="2">
        <v>44845</v>
      </c>
      <c r="L201" s="2">
        <f t="shared" si="26"/>
        <v>13070</v>
      </c>
      <c r="M201" s="2">
        <v>1094</v>
      </c>
      <c r="N201" s="2">
        <v>0</v>
      </c>
      <c r="O201" s="2">
        <f t="shared" si="27"/>
        <v>1094</v>
      </c>
      <c r="P201" s="2">
        <f t="shared" si="28"/>
        <v>11976</v>
      </c>
    </row>
    <row r="202" spans="1:22" ht="12">
      <c r="A202" s="18"/>
      <c r="B202" s="18"/>
      <c r="K202" s="1"/>
      <c r="L202" s="2"/>
      <c r="O202" s="2"/>
      <c r="P202" s="2"/>
      <c r="R202" s="3"/>
      <c r="S202" s="1"/>
      <c r="T202" s="1"/>
      <c r="U202" s="3"/>
      <c r="V202" s="1"/>
    </row>
    <row r="203" spans="1:22" ht="12">
      <c r="A203" s="19">
        <v>385</v>
      </c>
      <c r="B203" s="17" t="s">
        <v>193</v>
      </c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1"/>
      <c r="O203" s="2"/>
      <c r="P203" s="2"/>
      <c r="R203" s="3"/>
      <c r="S203" s="1"/>
      <c r="T203" s="1"/>
      <c r="U203" s="3"/>
      <c r="V203" s="1"/>
    </row>
    <row r="204" spans="1:22" ht="12">
      <c r="A204" s="22" t="s">
        <v>194</v>
      </c>
      <c r="B204" s="17" t="s">
        <v>195</v>
      </c>
      <c r="C204" s="2">
        <v>6</v>
      </c>
      <c r="D204" s="2">
        <v>128855</v>
      </c>
      <c r="E204" s="2">
        <v>19110</v>
      </c>
      <c r="F204" s="2">
        <v>112786</v>
      </c>
      <c r="G204" s="2">
        <v>405</v>
      </c>
      <c r="H204" s="2">
        <v>405</v>
      </c>
      <c r="I204" s="2">
        <v>162367</v>
      </c>
      <c r="J204" s="2">
        <v>621141</v>
      </c>
      <c r="K204" s="2">
        <v>1142288</v>
      </c>
      <c r="L204" s="2">
        <f t="shared" si="26"/>
        <v>521147</v>
      </c>
      <c r="M204" s="2">
        <v>124168</v>
      </c>
      <c r="N204" s="2">
        <v>372</v>
      </c>
      <c r="O204" s="2">
        <f t="shared" si="27"/>
        <v>123796</v>
      </c>
      <c r="P204" s="2">
        <f t="shared" si="28"/>
        <v>397351</v>
      </c>
      <c r="R204" s="3"/>
      <c r="S204" s="3"/>
      <c r="U204" s="3"/>
      <c r="V204" s="1"/>
    </row>
    <row r="205" spans="1:16" ht="12">
      <c r="A205" s="18"/>
      <c r="B205" s="18"/>
      <c r="L205" s="2"/>
      <c r="O205" s="2"/>
      <c r="P205" s="2"/>
    </row>
    <row r="206" spans="1:31" ht="12">
      <c r="A206" s="19">
        <v>39</v>
      </c>
      <c r="B206" s="17" t="s">
        <v>196</v>
      </c>
      <c r="C206" s="2">
        <f aca="true" t="shared" si="39" ref="C206:K206">C209</f>
        <v>28</v>
      </c>
      <c r="D206" s="2">
        <f t="shared" si="39"/>
        <v>343256</v>
      </c>
      <c r="E206" s="2">
        <f t="shared" si="39"/>
        <v>65615</v>
      </c>
      <c r="F206" s="2">
        <f t="shared" si="39"/>
        <v>67668</v>
      </c>
      <c r="G206" s="2">
        <f t="shared" si="39"/>
        <v>1711</v>
      </c>
      <c r="H206" s="2">
        <f t="shared" si="39"/>
        <v>1703</v>
      </c>
      <c r="I206" s="2">
        <f t="shared" si="39"/>
        <v>175556</v>
      </c>
      <c r="J206" s="2">
        <f t="shared" si="39"/>
        <v>974158</v>
      </c>
      <c r="K206" s="2">
        <f t="shared" si="39"/>
        <v>1544970</v>
      </c>
      <c r="L206" s="2">
        <f t="shared" si="26"/>
        <v>570812</v>
      </c>
      <c r="M206" s="2">
        <f>M209</f>
        <v>78348</v>
      </c>
      <c r="N206" s="2">
        <f>N209</f>
        <v>1735</v>
      </c>
      <c r="O206" s="2">
        <f t="shared" si="27"/>
        <v>76613</v>
      </c>
      <c r="P206" s="2">
        <f t="shared" si="28"/>
        <v>494199</v>
      </c>
      <c r="R206" s="3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22" ht="12">
      <c r="A207" s="18"/>
      <c r="B207" s="18"/>
      <c r="K207" s="1"/>
      <c r="L207" s="2"/>
      <c r="O207" s="2"/>
      <c r="P207" s="2"/>
      <c r="R207" s="3"/>
      <c r="S207" s="3"/>
      <c r="U207" s="3"/>
      <c r="V207" s="1"/>
    </row>
    <row r="208" spans="1:16" ht="12">
      <c r="A208" s="17" t="s">
        <v>197</v>
      </c>
      <c r="B208" s="18"/>
      <c r="L208" s="2"/>
      <c r="O208" s="2"/>
      <c r="P208" s="2"/>
    </row>
    <row r="209" spans="1:16" ht="12">
      <c r="A209" s="22" t="s">
        <v>198</v>
      </c>
      <c r="B209" s="17" t="s">
        <v>199</v>
      </c>
      <c r="C209" s="1">
        <f aca="true" t="shared" si="40" ref="C209:K209">SUM(C211:C215)</f>
        <v>28</v>
      </c>
      <c r="D209" s="1">
        <f t="shared" si="40"/>
        <v>343256</v>
      </c>
      <c r="E209" s="1">
        <f t="shared" si="40"/>
        <v>65615</v>
      </c>
      <c r="F209" s="1">
        <f t="shared" si="40"/>
        <v>67668</v>
      </c>
      <c r="G209" s="1">
        <f t="shared" si="40"/>
        <v>1711</v>
      </c>
      <c r="H209" s="1">
        <f t="shared" si="40"/>
        <v>1703</v>
      </c>
      <c r="I209" s="1">
        <f t="shared" si="40"/>
        <v>175556</v>
      </c>
      <c r="J209" s="1">
        <f t="shared" si="40"/>
        <v>974158</v>
      </c>
      <c r="K209" s="1">
        <f t="shared" si="40"/>
        <v>1544970</v>
      </c>
      <c r="L209" s="2">
        <f>K209-J209</f>
        <v>570812</v>
      </c>
      <c r="M209" s="1">
        <f>SUM(M211:M215)</f>
        <v>78348</v>
      </c>
      <c r="N209" s="1">
        <f>SUM(N211:N215)</f>
        <v>1735</v>
      </c>
      <c r="O209" s="2">
        <f>M209-N209</f>
        <v>76613</v>
      </c>
      <c r="P209" s="2">
        <f>L209-O209</f>
        <v>494199</v>
      </c>
    </row>
    <row r="210" spans="1:22" ht="12">
      <c r="A210" s="18"/>
      <c r="B210" s="18"/>
      <c r="K210" s="1"/>
      <c r="L210" s="2"/>
      <c r="O210" s="2"/>
      <c r="P210" s="2"/>
      <c r="R210" s="3"/>
      <c r="S210" s="3"/>
      <c r="U210" s="3"/>
      <c r="V210" s="1"/>
    </row>
    <row r="211" spans="1:31" ht="12">
      <c r="A211" s="19">
        <v>39370</v>
      </c>
      <c r="B211" s="17" t="s">
        <v>200</v>
      </c>
      <c r="C211" s="1">
        <v>3</v>
      </c>
      <c r="D211" s="1">
        <v>27651</v>
      </c>
      <c r="E211" s="1">
        <v>2447</v>
      </c>
      <c r="F211" s="1">
        <v>-9485</v>
      </c>
      <c r="G211" s="1">
        <v>206</v>
      </c>
      <c r="H211" s="1">
        <v>201</v>
      </c>
      <c r="I211" s="1">
        <v>51470</v>
      </c>
      <c r="J211" s="1">
        <v>167933</v>
      </c>
      <c r="K211" s="1">
        <v>241774</v>
      </c>
      <c r="L211" s="2">
        <f>K211-J211</f>
        <v>73841</v>
      </c>
      <c r="M211" s="1">
        <v>21429</v>
      </c>
      <c r="N211" s="1">
        <v>0</v>
      </c>
      <c r="O211" s="2">
        <f>M211-N211</f>
        <v>21429</v>
      </c>
      <c r="P211" s="2">
        <f>L211-O211</f>
        <v>52412</v>
      </c>
      <c r="R211" s="3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">
      <c r="A212" s="19">
        <v>39390</v>
      </c>
      <c r="B212" s="17" t="s">
        <v>201</v>
      </c>
      <c r="C212" s="1">
        <v>4</v>
      </c>
      <c r="D212" s="1">
        <f>118451+900</f>
        <v>119351</v>
      </c>
      <c r="E212" s="1">
        <v>28791</v>
      </c>
      <c r="F212" s="1">
        <v>17706</v>
      </c>
      <c r="G212" s="1">
        <v>157</v>
      </c>
      <c r="H212" s="1">
        <v>157</v>
      </c>
      <c r="I212" s="1">
        <v>12726</v>
      </c>
      <c r="J212" s="1">
        <v>166945</v>
      </c>
      <c r="K212" s="1">
        <v>228833</v>
      </c>
      <c r="L212" s="2">
        <f>K212-J212</f>
        <v>61888</v>
      </c>
      <c r="M212" s="1">
        <v>2397</v>
      </c>
      <c r="N212" s="1">
        <v>0</v>
      </c>
      <c r="O212" s="2">
        <f>M212-N212</f>
        <v>2397</v>
      </c>
      <c r="P212" s="2">
        <f>L212-O212</f>
        <v>59491</v>
      </c>
      <c r="R212" s="3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">
      <c r="A213" s="19">
        <v>39430</v>
      </c>
      <c r="B213" s="17" t="s">
        <v>202</v>
      </c>
      <c r="C213" s="1">
        <v>6</v>
      </c>
      <c r="D213" s="1">
        <v>37245</v>
      </c>
      <c r="E213" s="1">
        <v>4162</v>
      </c>
      <c r="F213" s="1">
        <v>48517</v>
      </c>
      <c r="G213" s="1">
        <v>236</v>
      </c>
      <c r="H213" s="1">
        <v>236</v>
      </c>
      <c r="I213" s="1">
        <v>17310</v>
      </c>
      <c r="J213" s="1">
        <v>129161</v>
      </c>
      <c r="K213" s="1">
        <v>227849</v>
      </c>
      <c r="L213" s="2">
        <f>K213-J213</f>
        <v>98688</v>
      </c>
      <c r="M213" s="1">
        <v>15731</v>
      </c>
      <c r="N213" s="1">
        <v>135</v>
      </c>
      <c r="O213" s="2">
        <f>M213-N213</f>
        <v>15596</v>
      </c>
      <c r="P213" s="2">
        <f>L213-O213</f>
        <v>83092</v>
      </c>
      <c r="R213" s="3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">
      <c r="A214" s="19">
        <v>39490</v>
      </c>
      <c r="B214" s="17" t="s">
        <v>203</v>
      </c>
      <c r="C214" s="1">
        <v>3</v>
      </c>
      <c r="D214" s="1">
        <v>20488</v>
      </c>
      <c r="E214" s="1">
        <v>1064</v>
      </c>
      <c r="F214" s="1">
        <v>-7870</v>
      </c>
      <c r="G214" s="1">
        <v>72</v>
      </c>
      <c r="H214" s="1">
        <v>69</v>
      </c>
      <c r="I214" s="1">
        <v>6116</v>
      </c>
      <c r="J214" s="1">
        <v>13848</v>
      </c>
      <c r="K214" s="1">
        <v>38645</v>
      </c>
      <c r="L214" s="2">
        <f>K214-J214</f>
        <v>24797</v>
      </c>
      <c r="M214" s="1">
        <v>2963</v>
      </c>
      <c r="N214" s="1">
        <v>0</v>
      </c>
      <c r="O214" s="2">
        <f>M214-N214</f>
        <v>2963</v>
      </c>
      <c r="P214" s="2">
        <f>L214-O214</f>
        <v>21834</v>
      </c>
      <c r="R214" s="3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">
      <c r="A215" s="20" t="s">
        <v>86</v>
      </c>
      <c r="B215" s="21" t="s">
        <v>87</v>
      </c>
      <c r="C215" s="2">
        <v>12</v>
      </c>
      <c r="D215" s="2">
        <v>138521</v>
      </c>
      <c r="E215" s="2">
        <v>29151</v>
      </c>
      <c r="F215" s="2">
        <v>18800</v>
      </c>
      <c r="G215" s="2">
        <v>1040</v>
      </c>
      <c r="H215" s="2">
        <v>1040</v>
      </c>
      <c r="I215" s="2">
        <v>87934</v>
      </c>
      <c r="J215" s="2">
        <v>496271</v>
      </c>
      <c r="K215" s="2">
        <v>807869</v>
      </c>
      <c r="L215" s="2">
        <f>K215-J215</f>
        <v>311598</v>
      </c>
      <c r="M215" s="2">
        <v>35828</v>
      </c>
      <c r="N215" s="2">
        <v>1600</v>
      </c>
      <c r="O215" s="2">
        <f>M215-N215</f>
        <v>34228</v>
      </c>
      <c r="P215" s="2">
        <f>L215-O215</f>
        <v>277370</v>
      </c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9:31" ht="12"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</sheetData>
  <mergeCells count="2">
    <mergeCell ref="B1:N1"/>
    <mergeCell ref="O4:P4"/>
  </mergeCells>
  <printOptions/>
  <pageMargins left="0.75" right="0.75" top="1" bottom="1" header="0.5" footer="0.5"/>
  <pageSetup horizontalDpi="600" verticalDpi="600" orientation="portrait" scale="29" r:id="rId1"/>
  <rowBreaks count="1" manualBreakCount="1">
    <brk id="171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</cp:lastModifiedBy>
  <dcterms:modified xsi:type="dcterms:W3CDTF">2006-02-22T08:01:42Z</dcterms:modified>
  <cp:category/>
  <cp:version/>
  <cp:contentType/>
  <cp:contentStatus/>
</cp:coreProperties>
</file>