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APR, 2025\"/>
    </mc:Choice>
  </mc:AlternateContent>
  <xr:revisionPtr revIDLastSave="0" documentId="13_ncr:1_{464BB8E4-8965-44FB-90A9-0E9007B864A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1" i="1" l="1"/>
  <c r="E201" i="1"/>
  <c r="F184" i="1"/>
  <c r="E184" i="1"/>
  <c r="F179" i="1"/>
  <c r="E179" i="1"/>
  <c r="F172" i="1"/>
  <c r="E172" i="1"/>
  <c r="D172" i="1"/>
  <c r="F168" i="1"/>
  <c r="E168" i="1"/>
  <c r="F153" i="1"/>
  <c r="E153" i="1"/>
  <c r="F151" i="1"/>
  <c r="F145" i="1"/>
  <c r="E145" i="1"/>
  <c r="F130" i="1"/>
  <c r="E130" i="1"/>
  <c r="F115" i="1"/>
  <c r="F114" i="1" s="1"/>
  <c r="E115" i="1"/>
  <c r="D115" i="1"/>
  <c r="E114" i="1"/>
  <c r="J198" i="1"/>
  <c r="K197" i="1"/>
  <c r="J195" i="1"/>
  <c r="K194" i="1"/>
  <c r="J191" i="1"/>
  <c r="K189" i="1"/>
  <c r="J199" i="1"/>
  <c r="J196" i="1"/>
  <c r="J193" i="1"/>
  <c r="L199" i="1"/>
  <c r="K199" i="1"/>
  <c r="L198" i="1"/>
  <c r="K198" i="1"/>
  <c r="L197" i="1"/>
  <c r="L196" i="1"/>
  <c r="K196" i="1"/>
  <c r="L195" i="1"/>
  <c r="K195" i="1"/>
  <c r="L194" i="1"/>
  <c r="L193" i="1"/>
  <c r="K193" i="1"/>
  <c r="L192" i="1"/>
  <c r="K192" i="1"/>
  <c r="L191" i="1"/>
  <c r="K191" i="1"/>
  <c r="L190" i="1"/>
  <c r="K190" i="1"/>
  <c r="L189" i="1"/>
  <c r="E151" i="1" l="1"/>
  <c r="P95" i="1"/>
  <c r="P94" i="1"/>
  <c r="P92" i="1"/>
  <c r="P91" i="1"/>
  <c r="P89" i="1"/>
  <c r="P87" i="1"/>
  <c r="Q95" i="1"/>
  <c r="Q94" i="1"/>
  <c r="Q92" i="1"/>
  <c r="Q91" i="1"/>
  <c r="Q90" i="1"/>
  <c r="Q89" i="1"/>
  <c r="Q88" i="1"/>
  <c r="Q87" i="1"/>
  <c r="Q86" i="1"/>
  <c r="Q85" i="1"/>
  <c r="D68" i="1"/>
  <c r="G115" i="1"/>
  <c r="J11" i="1"/>
  <c r="I17" i="1" l="1"/>
  <c r="E97" i="1"/>
  <c r="E80" i="1"/>
  <c r="E75" i="1"/>
  <c r="E68" i="1"/>
  <c r="E64" i="1"/>
  <c r="E49" i="1"/>
  <c r="E47" i="1"/>
  <c r="E41" i="1"/>
  <c r="E26" i="1"/>
  <c r="D11" i="1"/>
  <c r="F48" i="1"/>
  <c r="E11" i="1"/>
  <c r="E10" i="1"/>
  <c r="F95" i="1" l="1"/>
  <c r="R95" i="1" s="1"/>
  <c r="F94" i="1"/>
  <c r="R94" i="1" s="1"/>
  <c r="F93" i="1"/>
  <c r="F92" i="1"/>
  <c r="R92" i="1" s="1"/>
  <c r="F91" i="1"/>
  <c r="R91" i="1" s="1"/>
  <c r="F90" i="1"/>
  <c r="R90" i="1" s="1"/>
  <c r="F89" i="1"/>
  <c r="R89" i="1" s="1"/>
  <c r="F88" i="1"/>
  <c r="R88" i="1" s="1"/>
  <c r="F87" i="1"/>
  <c r="R87" i="1" s="1"/>
  <c r="F86" i="1"/>
  <c r="R86" i="1" s="1"/>
  <c r="F85" i="1"/>
  <c r="R85" i="1" s="1"/>
  <c r="F83" i="1"/>
  <c r="F82" i="1"/>
  <c r="F81" i="1"/>
  <c r="F79" i="1"/>
  <c r="F78" i="1"/>
  <c r="F77" i="1"/>
  <c r="F76" i="1"/>
  <c r="G76" i="1" s="1"/>
  <c r="F74" i="1"/>
  <c r="F73" i="1"/>
  <c r="F72" i="1"/>
  <c r="F71" i="1"/>
  <c r="F70" i="1"/>
  <c r="F69" i="1"/>
  <c r="F67" i="1"/>
  <c r="F66" i="1"/>
  <c r="F65" i="1"/>
  <c r="F53" i="1"/>
  <c r="F52" i="1"/>
  <c r="F51" i="1"/>
  <c r="F50" i="1"/>
  <c r="F45" i="1"/>
  <c r="F44" i="1"/>
  <c r="F43" i="1"/>
  <c r="F42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8" i="1"/>
  <c r="I45" i="1"/>
  <c r="I41" i="1" s="1"/>
  <c r="I30" i="1"/>
  <c r="I27" i="1"/>
  <c r="I19" i="1"/>
  <c r="I184" i="1"/>
  <c r="H184" i="1"/>
  <c r="I179" i="1"/>
  <c r="H179" i="1"/>
  <c r="I172" i="1"/>
  <c r="H172" i="1"/>
  <c r="G172" i="1"/>
  <c r="I168" i="1"/>
  <c r="H168" i="1"/>
  <c r="I153" i="1"/>
  <c r="H153" i="1"/>
  <c r="I145" i="1"/>
  <c r="H145" i="1"/>
  <c r="I130" i="1"/>
  <c r="H130" i="1"/>
  <c r="I115" i="1"/>
  <c r="I114" i="1" s="1"/>
  <c r="H115" i="1"/>
  <c r="H114" i="1"/>
  <c r="P77" i="1"/>
  <c r="L80" i="1"/>
  <c r="K80" i="1"/>
  <c r="I80" i="1"/>
  <c r="H80" i="1"/>
  <c r="L75" i="1"/>
  <c r="K75" i="1"/>
  <c r="I75" i="1"/>
  <c r="H75" i="1"/>
  <c r="L68" i="1"/>
  <c r="K68" i="1"/>
  <c r="I68" i="1"/>
  <c r="H68" i="1"/>
  <c r="L64" i="1"/>
  <c r="K64" i="1"/>
  <c r="I64" i="1"/>
  <c r="H64" i="1"/>
  <c r="L49" i="1"/>
  <c r="K49" i="1"/>
  <c r="I49" i="1"/>
  <c r="H49" i="1"/>
  <c r="L41" i="1"/>
  <c r="K41" i="1"/>
  <c r="H41" i="1"/>
  <c r="L26" i="1"/>
  <c r="K26" i="1"/>
  <c r="H26" i="1"/>
  <c r="L11" i="1"/>
  <c r="L10" i="1" s="1"/>
  <c r="K11" i="1"/>
  <c r="K10" i="1" s="1"/>
  <c r="I11" i="1"/>
  <c r="H11" i="1"/>
  <c r="H10" i="1" s="1"/>
  <c r="I22" i="1"/>
  <c r="I151" i="1" l="1"/>
  <c r="I201" i="1"/>
  <c r="I10" i="1"/>
  <c r="H151" i="1"/>
  <c r="H201" i="1" s="1"/>
  <c r="K47" i="1"/>
  <c r="K97" i="1" s="1"/>
  <c r="I26" i="1"/>
  <c r="L47" i="1"/>
  <c r="L97" i="1" s="1"/>
  <c r="H47" i="1"/>
  <c r="H97" i="1" s="1"/>
  <c r="I47" i="1"/>
  <c r="I97" i="1" l="1"/>
  <c r="Q97" i="1"/>
  <c r="O44" i="1" l="1"/>
  <c r="N44" i="1"/>
  <c r="M44" i="1"/>
  <c r="J131" i="1" l="1"/>
  <c r="L148" i="1" l="1"/>
  <c r="K148" i="1"/>
  <c r="J148" i="1"/>
  <c r="L137" i="1"/>
  <c r="N14" i="1"/>
  <c r="F11" i="1"/>
  <c r="Q30" i="1" l="1"/>
  <c r="P30" i="1"/>
  <c r="R30" i="1" l="1"/>
  <c r="F49" i="1"/>
  <c r="F80" i="1" l="1"/>
  <c r="F10" i="1" l="1"/>
  <c r="F75" i="1"/>
  <c r="F41" i="1"/>
  <c r="F68" i="1"/>
  <c r="F64" i="1"/>
  <c r="F26" i="1"/>
  <c r="F47" i="1" l="1"/>
  <c r="F97" i="1" l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L131" i="1" l="1"/>
  <c r="K131" i="1"/>
  <c r="L121" i="1"/>
  <c r="K121" i="1"/>
  <c r="J121" i="1"/>
  <c r="O70" i="1" l="1"/>
  <c r="N70" i="1"/>
  <c r="M70" i="1"/>
  <c r="O97" i="1" l="1"/>
  <c r="M92" i="1"/>
  <c r="L134" i="1" l="1"/>
  <c r="K134" i="1"/>
  <c r="J134" i="1"/>
  <c r="P36" i="1" l="1"/>
  <c r="M36" i="1"/>
  <c r="J140" i="1"/>
  <c r="Q36" i="1" l="1"/>
  <c r="N26" i="1" l="1"/>
  <c r="M94" i="1" l="1"/>
  <c r="Q71" i="1"/>
  <c r="M37" i="1"/>
  <c r="P18" i="1"/>
  <c r="P50" i="1"/>
  <c r="O21" i="1" l="1"/>
  <c r="L187" i="1" l="1"/>
  <c r="K187" i="1"/>
  <c r="M95" i="1" l="1"/>
  <c r="M91" i="1"/>
  <c r="M89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K112" i="1" l="1"/>
  <c r="J116" i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<sst xmlns="http://schemas.openxmlformats.org/spreadsheetml/2006/main" count="572" uniqueCount="132">
  <si>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</si>
  <si>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</si>
  <si>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</si>
  <si>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</si>
  <si>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</si>
  <si>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</si>
  <si>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</si>
  <si>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</si>
  <si>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</si>
  <si>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</si>
  <si>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</si>
  <si>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</si>
  <si>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</si>
  <si>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</si>
  <si>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</si>
  <si>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</si>
  <si>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</si>
  <si>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</si>
  <si>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</si>
  <si>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</si>
  <si>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</si>
  <si>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</si>
  <si>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</si>
  <si>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</si>
  <si>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</si>
  <si>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</si>
  <si>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</si>
  <si>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</si>
  <si>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</si>
  <si>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</si>
  <si>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</si>
  <si>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</si>
  <si>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</si>
  <si>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</si>
  <si>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</si>
  <si>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</si>
  <si>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</si>
  <si>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</si>
  <si>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</si>
  <si>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</si>
  <si>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</si>
  <si>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</si>
  <si>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</si>
  <si>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</si>
  <si>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</si>
  <si>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</si>
  <si>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</si>
  <si>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</si>
  <si>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</si>
  <si>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</si>
  <si>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</si>
  <si>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</si>
  <si>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</si>
  <si>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</si>
  <si>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</si>
  <si>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</si>
  <si>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</si>
  <si>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</si>
  <si>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</si>
  <si>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</si>
  <si>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</si>
  <si>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</si>
  <si>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</si>
  <si>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</si>
  <si>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</si>
  <si>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</si>
  <si>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</si>
  <si>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</si>
  <si>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</si>
  <si>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</si>
  <si>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</si>
  <si>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</si>
  <si>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</si>
  <si>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</si>
  <si>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</si>
  <si>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</si>
  <si>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</si>
  <si>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</si>
  <si>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</si>
  <si>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</si>
  <si>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</si>
  <si>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</si>
  <si>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</si>
  <si>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</si>
  <si>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</si>
  <si>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</si>
  <si>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</si>
  <si>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</si>
  <si>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</si>
  <si>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</si>
  <si>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</si>
  <si>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</si>
  <si>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</si>
  <si>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</si>
  <si>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</si>
  <si>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</si>
  <si>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</si>
  <si>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</si>
  <si>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</si>
  <si>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</si>
  <si>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</si>
  <si>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</si>
  <si>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</si>
  <si>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</si>
  <si>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</si>
  <si>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</si>
  <si>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      (**) QUANTITY DATA HAS BEEN ESTIMATED WHERE EVER IT IS FOUND NECESSARY.</t>
  </si>
  <si>
    <t xml:space="preserve">       ( **) QUANTITY DATA HAS BEEN ESTIMATED WHERE EVER IT IS FOUND NECESSARY.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</si>
  <si>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</si>
  <si>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</si>
  <si>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</si>
  <si>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</si>
  <si>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</si>
  <si>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</si>
  <si>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</si>
  <si>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</si>
  <si>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</si>
  <si>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NOTE:-  SOME DIFFERENCE MAY OCCUR IN PERCENTAGE CHANGE WITH  RESPECT TO RUPEES &amp; DOLLARS.</t>
  </si>
  <si>
    <t>-</t>
  </si>
  <si>
    <t>STATEMENT SHOWING EXPORTS OF SELECTED COMMODITIES DURING THE MONTH OF APRIL, 2025</t>
  </si>
  <si>
    <t xml:space="preserve">                   APRIL, 2025  ( R)</t>
  </si>
  <si>
    <t xml:space="preserve">                   APRIL,2024</t>
  </si>
  <si>
    <t xml:space="preserve">  % CHANGE IN APRIL,2025 OVER</t>
  </si>
  <si>
    <t>APRIL,2024</t>
  </si>
  <si>
    <t>STATEMENT SHOWING EXPORTS OF SELECTED COMMODITIES DURING THE PERIOD JULY - APRIL,    2024 - 2025</t>
  </si>
  <si>
    <t xml:space="preserve">    JULY - APRIL,   2024 - 2025 </t>
  </si>
  <si>
    <t xml:space="preserve">     JULY - APRIL,   2023 - 2024</t>
  </si>
  <si>
    <t>% CHANGE IN  JULY - APRIL, 2024 - 2025</t>
  </si>
  <si>
    <t xml:space="preserve">           OVER JULY - APRIL, 2023 - 2024</t>
  </si>
  <si>
    <t xml:space="preserve">                   MARCH, 2025  ( F)</t>
  </si>
  <si>
    <t xml:space="preserve">        MARCH,2025</t>
  </si>
  <si>
    <t xml:space="preserve">  RUPEE VALUE  CONVERTED INTO US DOLLAR ON THE BASIS OF MONTHLY  BANKS' FLOATING AVERAGE EXCHANGE RATE PROVIDED BY SBP. APRIL, 2025 (1$=Rs.280.713793) , MARCH, 2025 (1$=Rs.280.083612) AND APRIL,2024 (1$=Rs.278.142450).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</si>
</sst>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10" fillId="0" borderId="0" xfId="5" applyNumberFormat="1" applyFont="1"/>
    <xf numFmtId="3" fontId="11" fillId="0" borderId="0" xfId="0" applyNumberFormat="1" applyFont="1"/>
    <xf numFmtId="37" fontId="8" fillId="0" borderId="0" xfId="0" applyNumberFormat="1" applyFont="1"/>
    <xf numFmtId="166" fontId="11" fillId="0" borderId="0" xfId="1" applyNumberFormat="1" applyFont="1" applyFill="1"/>
    <xf numFmtId="41" fontId="11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10" fillId="0" borderId="0" xfId="6" applyNumberFormat="1" applyFont="1"/>
    <xf numFmtId="0" fontId="11" fillId="0" borderId="0" xfId="0" applyFont="1"/>
    <xf numFmtId="1" fontId="11" fillId="0" borderId="0" xfId="0" applyNumberFormat="1" applyFont="1"/>
    <xf numFmtId="166" fontId="11" fillId="0" borderId="0" xfId="0" applyNumberFormat="1" applyFont="1"/>
    <xf numFmtId="167" fontId="11" fillId="0" borderId="0" xfId="1" applyNumberFormat="1" applyFont="1" applyFill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166" fontId="11" fillId="0" borderId="0" xfId="1" applyNumberFormat="1" applyFont="1" applyFill="1" applyBorder="1"/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1" fillId="0" borderId="0" xfId="0" applyNumberFormat="1" applyFont="1" applyAlignment="1">
      <alignment horizontal="center"/>
    </xf>
    <xf numFmtId="3" fontId="10" fillId="0" borderId="1" xfId="5" applyNumberFormat="1" applyFont="1" applyBorder="1"/>
    <xf numFmtId="3" fontId="11" fillId="0" borderId="0" xfId="0" applyNumberFormat="1" applyFont="1" applyAlignment="1">
      <alignment horizontal="center"/>
    </xf>
    <xf numFmtId="43" fontId="11" fillId="0" borderId="0" xfId="1" applyFont="1" applyFill="1" applyBorder="1"/>
    <xf numFmtId="3" fontId="11" fillId="0" borderId="0" xfId="2" applyNumberFormat="1" applyFont="1" applyFill="1" applyBorder="1"/>
    <xf numFmtId="3" fontId="11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1" fillId="0" borderId="0" xfId="0" applyNumberFormat="1" applyFont="1" applyAlignment="1">
      <alignment horizontal="left"/>
    </xf>
    <xf numFmtId="2" fontId="11" fillId="0" borderId="0" xfId="0" applyNumberFormat="1" applyFont="1"/>
    <xf numFmtId="3" fontId="11" fillId="0" borderId="0" xfId="6" applyNumberFormat="1" applyFont="1"/>
    <xf numFmtId="0" fontId="0" fillId="0" borderId="8" xfId="0" applyBorder="1"/>
    <xf numFmtId="37" fontId="9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" fontId="8" fillId="0" borderId="6" xfId="0" applyNumberFormat="1" applyFont="1" applyBorder="1"/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166" fontId="8" fillId="0" borderId="0" xfId="1" applyNumberFormat="1" applyFont="1" applyFill="1"/>
    <xf numFmtId="0" fontId="11" fillId="0" borderId="8" xfId="0" applyFont="1" applyBorder="1"/>
    <xf numFmtId="37" fontId="11" fillId="0" borderId="8" xfId="0" applyNumberFormat="1" applyFont="1" applyBorder="1" applyAlignment="1">
      <alignment horizontal="left"/>
    </xf>
    <xf numFmtId="165" fontId="11" fillId="0" borderId="8" xfId="0" applyNumberFormat="1" applyFont="1" applyBorder="1"/>
    <xf numFmtId="1" fontId="8" fillId="0" borderId="0" xfId="0" applyNumberFormat="1" applyFont="1"/>
    <xf numFmtId="3" fontId="8" fillId="0" borderId="0" xfId="0" applyNumberFormat="1" applyFont="1" applyAlignment="1">
      <alignment horizontal="left"/>
    </xf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1" fontId="11" fillId="0" borderId="0" xfId="1" applyNumberFormat="1" applyFont="1" applyFill="1" applyBorder="1"/>
    <xf numFmtId="37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3" fontId="11" fillId="0" borderId="0" xfId="1" applyNumberFormat="1" applyFont="1" applyFill="1" applyAlignment="1">
      <alignment horizontal="right"/>
    </xf>
    <xf numFmtId="37" fontId="8" fillId="0" borderId="9" xfId="0" applyNumberFormat="1" applyFont="1" applyBorder="1" applyAlignment="1">
      <alignment vertic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" fontId="11" fillId="0" borderId="0" xfId="0" applyNumberFormat="1" applyFont="1" applyAlignment="1">
      <alignment horizontal="right"/>
    </xf>
    <xf numFmtId="3" fontId="10" fillId="0" borderId="0" xfId="1" applyNumberFormat="1" applyFont="1" applyFill="1" applyAlignment="1">
      <alignment horizontal="right"/>
    </xf>
    <xf numFmtId="37" fontId="8" fillId="2" borderId="0" xfId="0" applyNumberFormat="1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1" fillId="2" borderId="0" xfId="5" applyNumberFormat="1" applyFont="1" applyFill="1"/>
    <xf numFmtId="3" fontId="10" fillId="2" borderId="0" xfId="5" applyNumberFormat="1" applyFont="1" applyFill="1"/>
    <xf numFmtId="3" fontId="11" fillId="2" borderId="0" xfId="0" applyNumberFormat="1" applyFont="1" applyFill="1"/>
    <xf numFmtId="4" fontId="11" fillId="2" borderId="0" xfId="0" applyNumberFormat="1" applyFont="1" applyFill="1"/>
    <xf numFmtId="166" fontId="11" fillId="2" borderId="0" xfId="1" applyNumberFormat="1" applyFont="1" applyFill="1" applyBorder="1"/>
    <xf numFmtId="166" fontId="11" fillId="2" borderId="0" xfId="1" applyNumberFormat="1" applyFont="1" applyFill="1"/>
    <xf numFmtId="41" fontId="11" fillId="2" borderId="0" xfId="2" applyFont="1" applyFill="1"/>
    <xf numFmtId="41" fontId="8" fillId="2" borderId="0" xfId="2" applyFont="1" applyFill="1"/>
    <xf numFmtId="0" fontId="8" fillId="2" borderId="0" xfId="0" applyFont="1" applyFill="1"/>
    <xf numFmtId="37" fontId="8" fillId="0" borderId="11" xfId="0" applyNumberFormat="1" applyFont="1" applyBorder="1" applyAlignment="1"/>
    <xf numFmtId="37" fontId="8" fillId="0" borderId="12" xfId="0" applyNumberFormat="1" applyFont="1" applyBorder="1" applyAlignment="1"/>
    <xf numFmtId="37" fontId="8" fillId="0" borderId="14" xfId="0" applyNumberFormat="1" applyFont="1" applyBorder="1" applyAlignment="1"/>
    <xf numFmtId="3" fontId="10" fillId="0" borderId="0" xfId="5" applyNumberFormat="1" applyFont="1" applyFill="1"/>
    <xf numFmtId="3" fontId="11" fillId="0" borderId="0" xfId="5" applyNumberFormat="1" applyFont="1" applyFill="1"/>
    <xf numFmtId="3" fontId="10" fillId="0" borderId="0" xfId="6" applyNumberFormat="1" applyFont="1" applyFill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activeCell="B3" sqref="B3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18" customWidth="1"/>
    <col min="15" max="15" width="13.54296875" style="18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16" customWidth="1"/>
    <col min="21" max="21" width="14.1796875" style="16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18" t="s">
        <v>119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3" x14ac:dyDescent="0.5">
      <c r="E2" s="2"/>
      <c r="H2" s="2"/>
      <c r="K2" s="2"/>
      <c r="O2" s="19" t="s">
        <v>103</v>
      </c>
    </row>
    <row r="3" spans="1:23" x14ac:dyDescent="0.5">
      <c r="E3" s="2"/>
      <c r="H3" s="2"/>
      <c r="K3" s="2"/>
      <c r="O3" s="19" t="s">
        <v>109</v>
      </c>
    </row>
    <row r="4" spans="1:23" x14ac:dyDescent="0.5">
      <c r="A4" s="20"/>
      <c r="B4" s="126" t="s">
        <v>95</v>
      </c>
      <c r="C4" s="21" t="s">
        <v>92</v>
      </c>
      <c r="D4" s="109" t="s">
        <v>120</v>
      </c>
      <c r="E4" s="110"/>
      <c r="F4" s="111"/>
      <c r="G4" s="119" t="s">
        <v>129</v>
      </c>
      <c r="H4" s="120"/>
      <c r="I4" s="121"/>
      <c r="J4" s="92" t="s">
        <v>121</v>
      </c>
      <c r="K4" s="93"/>
      <c r="L4" s="94"/>
      <c r="M4" s="22"/>
      <c r="N4" s="23" t="s">
        <v>122</v>
      </c>
      <c r="O4" s="24"/>
      <c r="P4" s="25"/>
      <c r="Q4" s="25"/>
      <c r="R4" s="26" t="s">
        <v>0</v>
      </c>
      <c r="S4" s="27"/>
    </row>
    <row r="5" spans="1:23" x14ac:dyDescent="0.5">
      <c r="A5" s="28" t="s">
        <v>1</v>
      </c>
      <c r="B5" s="127"/>
      <c r="C5" s="12" t="s">
        <v>93</v>
      </c>
      <c r="D5" s="29" t="s">
        <v>94</v>
      </c>
      <c r="E5" s="122" t="s">
        <v>98</v>
      </c>
      <c r="F5" s="123"/>
      <c r="G5" s="29"/>
      <c r="H5" s="122" t="s">
        <v>98</v>
      </c>
      <c r="I5" s="123"/>
      <c r="J5" s="30"/>
      <c r="K5" s="122" t="s">
        <v>98</v>
      </c>
      <c r="L5" s="123"/>
      <c r="M5" s="115" t="s">
        <v>130</v>
      </c>
      <c r="N5" s="116"/>
      <c r="O5" s="117"/>
      <c r="P5" s="115" t="s">
        <v>123</v>
      </c>
      <c r="Q5" s="116"/>
      <c r="R5" s="116"/>
      <c r="S5" s="27"/>
    </row>
    <row r="6" spans="1:23" x14ac:dyDescent="0.5">
      <c r="A6" s="31" t="s">
        <v>2</v>
      </c>
      <c r="B6" s="127"/>
      <c r="C6" s="12" t="s">
        <v>96</v>
      </c>
      <c r="D6" s="32" t="s">
        <v>97</v>
      </c>
      <c r="E6" s="124"/>
      <c r="F6" s="125"/>
      <c r="G6" s="32" t="s">
        <v>97</v>
      </c>
      <c r="H6" s="124"/>
      <c r="I6" s="125"/>
      <c r="J6" s="33" t="s">
        <v>97</v>
      </c>
      <c r="K6" s="124"/>
      <c r="L6" s="125"/>
      <c r="M6" s="33" t="s">
        <v>97</v>
      </c>
      <c r="N6" s="115" t="s">
        <v>98</v>
      </c>
      <c r="O6" s="117"/>
      <c r="P6" s="33" t="s">
        <v>97</v>
      </c>
      <c r="Q6" s="115" t="s">
        <v>98</v>
      </c>
      <c r="R6" s="116"/>
      <c r="S6" s="27"/>
    </row>
    <row r="7" spans="1:23" x14ac:dyDescent="0.5">
      <c r="A7" s="34"/>
      <c r="B7" s="128"/>
      <c r="C7" s="35" t="s">
        <v>99</v>
      </c>
      <c r="D7" s="29"/>
      <c r="E7" s="36" t="s">
        <v>100</v>
      </c>
      <c r="F7" s="37" t="s">
        <v>101</v>
      </c>
      <c r="G7" s="29"/>
      <c r="H7" s="36" t="s">
        <v>100</v>
      </c>
      <c r="I7" s="37" t="s">
        <v>101</v>
      </c>
      <c r="J7" s="38"/>
      <c r="K7" s="36" t="s">
        <v>100</v>
      </c>
      <c r="L7" s="37" t="s">
        <v>102</v>
      </c>
      <c r="M7" s="41"/>
      <c r="N7" s="39" t="s">
        <v>104</v>
      </c>
      <c r="O7" s="40" t="s">
        <v>102</v>
      </c>
      <c r="P7" s="41"/>
      <c r="Q7" s="38" t="s">
        <v>104</v>
      </c>
      <c r="R7" s="42" t="s">
        <v>102</v>
      </c>
      <c r="S7" s="43"/>
      <c r="T7" s="43"/>
      <c r="U7" s="43"/>
    </row>
    <row r="8" spans="1:23" x14ac:dyDescent="0.5">
      <c r="A8" s="3"/>
      <c r="B8" s="3" t="s">
        <v>3</v>
      </c>
      <c r="D8" s="44"/>
      <c r="E8" s="17">
        <v>611289</v>
      </c>
      <c r="F8" s="7">
        <f>ROUND(E8/280.713793*1000,0)</f>
        <v>2177624</v>
      </c>
      <c r="G8" s="44"/>
      <c r="H8" s="7">
        <v>740800</v>
      </c>
      <c r="I8" s="7">
        <v>2644923</v>
      </c>
      <c r="J8" s="45"/>
      <c r="K8" s="7">
        <v>653957.40457100002</v>
      </c>
      <c r="L8" s="7">
        <v>2351159.9360000002</v>
      </c>
      <c r="M8" s="87"/>
      <c r="N8" s="86">
        <f>ROUND(E8/H8*100-100,2)</f>
        <v>-17.48</v>
      </c>
      <c r="O8" s="86">
        <f>ROUND(F8/I8*100-100,2)</f>
        <v>-17.670000000000002</v>
      </c>
      <c r="P8" s="87"/>
      <c r="Q8" s="86">
        <f>ROUND(E8/K8*100-100,2)</f>
        <v>-6.52</v>
      </c>
      <c r="R8" s="86">
        <f>ROUND(F8/L8*100-100,2)</f>
        <v>-7.38</v>
      </c>
      <c r="S8" s="46"/>
    </row>
    <row r="9" spans="1:23" x14ac:dyDescent="0.5">
      <c r="A9" s="3"/>
      <c r="B9" s="3"/>
      <c r="C9" s="88"/>
      <c r="D9" s="7"/>
      <c r="E9" s="7"/>
      <c r="F9" s="7"/>
      <c r="G9" s="7"/>
      <c r="H9" s="7"/>
      <c r="I9" s="7"/>
      <c r="J9" s="7"/>
      <c r="K9" s="7"/>
      <c r="L9" s="7"/>
      <c r="M9" s="86"/>
      <c r="N9" s="86"/>
      <c r="O9" s="86"/>
      <c r="P9" s="87"/>
      <c r="Q9" s="86"/>
      <c r="R9" s="86"/>
      <c r="S9" s="27"/>
    </row>
    <row r="10" spans="1:23" x14ac:dyDescent="0.5">
      <c r="A10" s="12" t="s">
        <v>5</v>
      </c>
      <c r="B10" s="3" t="s">
        <v>6</v>
      </c>
      <c r="C10" s="43"/>
      <c r="D10" s="85"/>
      <c r="E10" s="7">
        <f>SUM(E11,E14:E24)</f>
        <v>116321.71613250489</v>
      </c>
      <c r="F10" s="7">
        <f>SUM(F11,F14:F24)</f>
        <v>414377</v>
      </c>
      <c r="G10" s="85"/>
      <c r="H10" s="7">
        <f>SUM(H11,H14:H24)</f>
        <v>161378</v>
      </c>
      <c r="I10" s="7">
        <f>SUM(I11,I14:I24)</f>
        <v>576177</v>
      </c>
      <c r="J10" s="85"/>
      <c r="K10" s="7">
        <f>SUM(K11,K14:K24)</f>
        <v>158833.08437099998</v>
      </c>
      <c r="L10" s="7">
        <f>SUM(L11,L14:L24)</f>
        <v>571049.41700000002</v>
      </c>
      <c r="M10" s="87"/>
      <c r="N10" s="86">
        <f t="shared" ref="N10:O16" si="0">ROUND(E10/H10*100-100,2)</f>
        <v>-27.92</v>
      </c>
      <c r="O10" s="86">
        <f t="shared" si="0"/>
        <v>-28.08</v>
      </c>
      <c r="P10" s="87"/>
      <c r="Q10" s="86">
        <f t="shared" ref="Q10:R16" si="1">ROUND(E10/K10*100-100,2)</f>
        <v>-26.76</v>
      </c>
      <c r="R10" s="86">
        <f t="shared" si="1"/>
        <v>-27.44</v>
      </c>
      <c r="S10" s="27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407329.48420045449</v>
      </c>
      <c r="E11" s="7">
        <f t="shared" si="2"/>
        <v>57910.19600455858</v>
      </c>
      <c r="F11" s="7">
        <f t="shared" si="2"/>
        <v>206296</v>
      </c>
      <c r="G11" s="7">
        <v>509750</v>
      </c>
      <c r="H11" s="7">
        <f t="shared" ref="H11" si="3">SUM(H12:H13)</f>
        <v>76837</v>
      </c>
      <c r="I11" s="7">
        <f t="shared" ref="I11" si="4">SUM(I12:I13)</f>
        <v>274335</v>
      </c>
      <c r="J11" s="7">
        <f t="shared" ref="J11:K11" si="5">SUM(J12:J13)</f>
        <v>529847</v>
      </c>
      <c r="K11" s="7">
        <f t="shared" si="5"/>
        <v>97815.887265999991</v>
      </c>
      <c r="L11" s="7">
        <f t="shared" ref="L11" si="6">SUM(L12:L13)</f>
        <v>351675.46799999999</v>
      </c>
      <c r="M11" s="86">
        <f t="shared" ref="M11:M16" si="7">ROUND(D11/G11*100-100,2)</f>
        <v>-20.09</v>
      </c>
      <c r="N11" s="86">
        <f t="shared" si="0"/>
        <v>-24.63</v>
      </c>
      <c r="O11" s="86">
        <f t="shared" si="0"/>
        <v>-24.8</v>
      </c>
      <c r="P11" s="86">
        <f t="shared" ref="P11:P16" si="8">ROUND(D11/J11*100-100,2)</f>
        <v>-23.12</v>
      </c>
      <c r="Q11" s="86">
        <f t="shared" si="1"/>
        <v>-40.799999999999997</v>
      </c>
      <c r="R11" s="86">
        <f t="shared" si="1"/>
        <v>-41.34</v>
      </c>
      <c r="S11" s="27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47">
        <v>43895.037527</v>
      </c>
      <c r="E12" s="6">
        <v>12840.07908969269</v>
      </c>
      <c r="F12" s="7">
        <f t="shared" ref="F12:F24" si="9">ROUND(E12/280.713793*1000,0)</f>
        <v>45741</v>
      </c>
      <c r="G12" s="84">
        <v>70717</v>
      </c>
      <c r="H12" s="6">
        <v>21567</v>
      </c>
      <c r="I12" s="7">
        <v>77002</v>
      </c>
      <c r="J12" s="7">
        <v>66903</v>
      </c>
      <c r="K12" s="7">
        <v>21378.195804999999</v>
      </c>
      <c r="L12" s="7">
        <v>76860.592999999993</v>
      </c>
      <c r="M12" s="86">
        <f t="shared" si="7"/>
        <v>-37.93</v>
      </c>
      <c r="N12" s="86">
        <f t="shared" si="0"/>
        <v>-40.46</v>
      </c>
      <c r="O12" s="86">
        <f t="shared" si="0"/>
        <v>-40.6</v>
      </c>
      <c r="P12" s="86">
        <f t="shared" si="8"/>
        <v>-34.39</v>
      </c>
      <c r="Q12" s="86">
        <f t="shared" si="1"/>
        <v>-39.94</v>
      </c>
      <c r="R12" s="86">
        <f t="shared" si="1"/>
        <v>-40.49</v>
      </c>
      <c r="S12" s="27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47">
        <v>363434.44667345448</v>
      </c>
      <c r="E13" s="6">
        <v>45070.116914865888</v>
      </c>
      <c r="F13" s="7">
        <f t="shared" si="9"/>
        <v>160555</v>
      </c>
      <c r="G13" s="84">
        <v>439033</v>
      </c>
      <c r="H13" s="6">
        <v>55270</v>
      </c>
      <c r="I13" s="7">
        <v>197333</v>
      </c>
      <c r="J13" s="7">
        <v>462944</v>
      </c>
      <c r="K13" s="7">
        <v>76437.691460999995</v>
      </c>
      <c r="L13" s="7">
        <v>274814.875</v>
      </c>
      <c r="M13" s="86">
        <f t="shared" si="7"/>
        <v>-17.22</v>
      </c>
      <c r="N13" s="86">
        <f t="shared" si="0"/>
        <v>-18.45</v>
      </c>
      <c r="O13" s="86">
        <f t="shared" si="0"/>
        <v>-18.64</v>
      </c>
      <c r="P13" s="86">
        <f t="shared" si="8"/>
        <v>-21.49</v>
      </c>
      <c r="Q13" s="86">
        <f t="shared" si="1"/>
        <v>-41.04</v>
      </c>
      <c r="R13" s="86">
        <f t="shared" si="1"/>
        <v>-41.58</v>
      </c>
      <c r="S13" s="27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20358.499470000002</v>
      </c>
      <c r="E14" s="6">
        <v>13470.049375913704</v>
      </c>
      <c r="F14" s="7">
        <f t="shared" si="9"/>
        <v>47985</v>
      </c>
      <c r="G14" s="6">
        <v>25471</v>
      </c>
      <c r="H14" s="6">
        <v>16614</v>
      </c>
      <c r="I14" s="7">
        <v>59317</v>
      </c>
      <c r="J14" s="7">
        <v>20571.210999999999</v>
      </c>
      <c r="K14" s="7">
        <v>12123.042676999999</v>
      </c>
      <c r="L14" s="7">
        <v>43585.749000000003</v>
      </c>
      <c r="M14" s="86">
        <f t="shared" si="7"/>
        <v>-20.07</v>
      </c>
      <c r="N14" s="86">
        <f t="shared" si="0"/>
        <v>-18.920000000000002</v>
      </c>
      <c r="O14" s="86">
        <f t="shared" si="0"/>
        <v>-19.100000000000001</v>
      </c>
      <c r="P14" s="86">
        <f t="shared" si="8"/>
        <v>-1.03</v>
      </c>
      <c r="Q14" s="86">
        <f t="shared" si="1"/>
        <v>11.11</v>
      </c>
      <c r="R14" s="86">
        <f t="shared" si="1"/>
        <v>10.09</v>
      </c>
      <c r="S14" s="27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16227.577308</v>
      </c>
      <c r="E15" s="6">
        <v>1713.1666539864993</v>
      </c>
      <c r="F15" s="7">
        <f t="shared" si="9"/>
        <v>6103</v>
      </c>
      <c r="G15" s="6">
        <v>35764</v>
      </c>
      <c r="H15" s="6">
        <v>4348</v>
      </c>
      <c r="I15" s="7">
        <v>15525</v>
      </c>
      <c r="J15" s="7">
        <v>23471.794000000002</v>
      </c>
      <c r="K15" s="7">
        <v>2319.520939</v>
      </c>
      <c r="L15" s="7">
        <v>8339.3389999999999</v>
      </c>
      <c r="M15" s="86">
        <f t="shared" si="7"/>
        <v>-54.63</v>
      </c>
      <c r="N15" s="86">
        <f t="shared" si="0"/>
        <v>-60.6</v>
      </c>
      <c r="O15" s="86">
        <f t="shared" si="0"/>
        <v>-60.69</v>
      </c>
      <c r="P15" s="86">
        <f t="shared" si="8"/>
        <v>-30.86</v>
      </c>
      <c r="Q15" s="86">
        <f t="shared" si="1"/>
        <v>-26.14</v>
      </c>
      <c r="R15" s="86">
        <f t="shared" si="1"/>
        <v>-26.82</v>
      </c>
      <c r="S15" s="27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198875.30581285682</v>
      </c>
      <c r="E16" s="6">
        <v>11404.293419208203</v>
      </c>
      <c r="F16" s="7">
        <f t="shared" si="9"/>
        <v>40626</v>
      </c>
      <c r="G16" s="6">
        <v>264450</v>
      </c>
      <c r="H16" s="6">
        <v>14849</v>
      </c>
      <c r="I16" s="7">
        <v>53018</v>
      </c>
      <c r="J16" s="7">
        <v>126257.898</v>
      </c>
      <c r="K16" s="7">
        <v>9097.3212910000002</v>
      </c>
      <c r="L16" s="7">
        <v>32707.414000000001</v>
      </c>
      <c r="M16" s="86">
        <f t="shared" si="7"/>
        <v>-24.8</v>
      </c>
      <c r="N16" s="86">
        <f t="shared" si="0"/>
        <v>-23.2</v>
      </c>
      <c r="O16" s="86">
        <f t="shared" si="0"/>
        <v>-23.37</v>
      </c>
      <c r="P16" s="86">
        <f t="shared" si="8"/>
        <v>57.52</v>
      </c>
      <c r="Q16" s="86">
        <f t="shared" si="1"/>
        <v>25.36</v>
      </c>
      <c r="R16" s="86">
        <f t="shared" si="1"/>
        <v>24.21</v>
      </c>
      <c r="S16" s="27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f t="shared" si="9"/>
        <v>0</v>
      </c>
      <c r="G17" s="6">
        <v>0</v>
      </c>
      <c r="H17" s="7">
        <v>0</v>
      </c>
      <c r="I17" s="7">
        <f t="shared" ref="I17" si="10">ROUND(H17/280.713793*1000,0)</f>
        <v>0</v>
      </c>
      <c r="J17" s="7">
        <v>0</v>
      </c>
      <c r="K17" s="7">
        <v>0</v>
      </c>
      <c r="L17" s="7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27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1892.172</v>
      </c>
      <c r="E18" s="6">
        <v>1988.4203852943997</v>
      </c>
      <c r="F18" s="7">
        <f t="shared" si="9"/>
        <v>7083</v>
      </c>
      <c r="G18" s="6">
        <v>4843</v>
      </c>
      <c r="H18" s="6">
        <v>5461</v>
      </c>
      <c r="I18" s="7">
        <v>19499</v>
      </c>
      <c r="J18" s="7">
        <v>270.875</v>
      </c>
      <c r="K18" s="7">
        <v>220.22645600000001</v>
      </c>
      <c r="L18" s="7">
        <v>791.77700000000004</v>
      </c>
      <c r="M18" s="86">
        <f t="shared" ref="M18:O18" si="11">ROUND(D18/G18*100-100,2)</f>
        <v>-60.93</v>
      </c>
      <c r="N18" s="86">
        <f t="shared" si="11"/>
        <v>-63.59</v>
      </c>
      <c r="O18" s="86">
        <f t="shared" si="11"/>
        <v>-63.68</v>
      </c>
      <c r="P18" s="86">
        <f>ROUND(D18/J18*100-100,2)</f>
        <v>598.54</v>
      </c>
      <c r="Q18" s="86">
        <f>ROUND(E18/K18*100-100,2)</f>
        <v>802.9</v>
      </c>
      <c r="R18" s="86">
        <f>ROUND(F18/L18*100-100,2)</f>
        <v>794.57</v>
      </c>
      <c r="S18" s="27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f t="shared" si="9"/>
        <v>0</v>
      </c>
      <c r="G19" s="6">
        <v>0</v>
      </c>
      <c r="H19" s="6">
        <v>0</v>
      </c>
      <c r="I19" s="7">
        <f t="shared" ref="I19" si="12">ROUND(H19/280.083612*1000,0)</f>
        <v>0</v>
      </c>
      <c r="J19" s="6">
        <v>0</v>
      </c>
      <c r="K19" s="6">
        <v>0</v>
      </c>
      <c r="L19" s="7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27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1876.3221360000002</v>
      </c>
      <c r="E20" s="6">
        <v>1880.7952089194009</v>
      </c>
      <c r="F20" s="7">
        <f t="shared" si="9"/>
        <v>6700</v>
      </c>
      <c r="G20" s="6">
        <v>2537</v>
      </c>
      <c r="H20" s="6">
        <v>2582</v>
      </c>
      <c r="I20" s="7">
        <v>9218</v>
      </c>
      <c r="J20" s="7">
        <v>1995.97</v>
      </c>
      <c r="K20" s="7">
        <v>1891.7058119999999</v>
      </c>
      <c r="L20" s="7">
        <v>6801.2060000000001</v>
      </c>
      <c r="M20" s="86">
        <f t="shared" ref="M20:O21" si="13">ROUND(D20/G20*100-100,2)</f>
        <v>-26.04</v>
      </c>
      <c r="N20" s="86">
        <f t="shared" si="13"/>
        <v>-27.16</v>
      </c>
      <c r="O20" s="86">
        <f t="shared" si="13"/>
        <v>-27.32</v>
      </c>
      <c r="P20" s="86">
        <f t="shared" ref="P20:R21" si="14">ROUND(D20/J20*100-100,2)</f>
        <v>-5.99</v>
      </c>
      <c r="Q20" s="86">
        <f t="shared" si="14"/>
        <v>-0.57999999999999996</v>
      </c>
      <c r="R20" s="86">
        <f t="shared" si="14"/>
        <v>-1.49</v>
      </c>
      <c r="S20" s="27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48">
        <v>4867.7081292000003</v>
      </c>
      <c r="E21" s="6">
        <v>1803.3920309617006</v>
      </c>
      <c r="F21" s="7">
        <f t="shared" si="9"/>
        <v>6424</v>
      </c>
      <c r="G21" s="48">
        <v>12300</v>
      </c>
      <c r="H21" s="6">
        <v>4865</v>
      </c>
      <c r="I21" s="7">
        <v>17368</v>
      </c>
      <c r="J21" s="7">
        <v>4072.1419999999998</v>
      </c>
      <c r="K21" s="7">
        <v>1491.065274</v>
      </c>
      <c r="L21" s="7">
        <v>5360.7979999999998</v>
      </c>
      <c r="M21" s="86">
        <f t="shared" si="13"/>
        <v>-60.43</v>
      </c>
      <c r="N21" s="86">
        <f t="shared" si="13"/>
        <v>-62.93</v>
      </c>
      <c r="O21" s="86">
        <f t="shared" si="13"/>
        <v>-63.01</v>
      </c>
      <c r="P21" s="86">
        <f t="shared" si="14"/>
        <v>19.54</v>
      </c>
      <c r="Q21" s="86">
        <f t="shared" si="14"/>
        <v>20.95</v>
      </c>
      <c r="R21" s="86">
        <f t="shared" si="14"/>
        <v>19.829999999999998</v>
      </c>
      <c r="S21" s="27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f t="shared" si="9"/>
        <v>0</v>
      </c>
      <c r="G22" s="6">
        <v>0</v>
      </c>
      <c r="H22" s="6">
        <v>0</v>
      </c>
      <c r="I22" s="7">
        <f t="shared" ref="I22" si="15">ROUND(H22/280.083612*1000,0)</f>
        <v>0</v>
      </c>
      <c r="J22" s="7">
        <v>0</v>
      </c>
      <c r="K22" s="7">
        <v>0</v>
      </c>
      <c r="L22" s="7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27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7812.1978477000011</v>
      </c>
      <c r="E23" s="6">
        <v>9835.7492343423055</v>
      </c>
      <c r="F23" s="7">
        <f t="shared" si="9"/>
        <v>35038</v>
      </c>
      <c r="G23" s="6">
        <v>11763</v>
      </c>
      <c r="H23" s="6">
        <v>14697</v>
      </c>
      <c r="I23" s="7">
        <v>52473</v>
      </c>
      <c r="J23" s="7">
        <v>10847.094999999999</v>
      </c>
      <c r="K23" s="7">
        <v>12210.766492999999</v>
      </c>
      <c r="L23" s="7">
        <v>43901.156000000003</v>
      </c>
      <c r="M23" s="86">
        <f>ROUND(D23/G23*100-100,2)</f>
        <v>-33.590000000000003</v>
      </c>
      <c r="N23" s="86">
        <f>ROUND(E23/H23*100-100,2)</f>
        <v>-33.08</v>
      </c>
      <c r="O23" s="86">
        <f>ROUND(F23/I23*100-100,2)</f>
        <v>-33.229999999999997</v>
      </c>
      <c r="P23" s="86">
        <f>ROUND(D23/J23*100-100,2)</f>
        <v>-27.98</v>
      </c>
      <c r="Q23" s="86">
        <f>ROUND(E23/K23*100-100,2)</f>
        <v>-19.45</v>
      </c>
      <c r="R23" s="86">
        <f>ROUND(F23/L23*100-100,2)</f>
        <v>-20.190000000000001</v>
      </c>
      <c r="S23" s="27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87" t="s">
        <v>118</v>
      </c>
      <c r="E24" s="6">
        <v>16315.653819320105</v>
      </c>
      <c r="F24" s="7">
        <f t="shared" si="9"/>
        <v>58122</v>
      </c>
      <c r="G24" s="87" t="s">
        <v>118</v>
      </c>
      <c r="H24" s="6">
        <v>21125</v>
      </c>
      <c r="I24" s="7">
        <v>75424</v>
      </c>
      <c r="J24" s="87" t="s">
        <v>118</v>
      </c>
      <c r="K24" s="7">
        <v>21663.548162999999</v>
      </c>
      <c r="L24" s="7">
        <v>77886.509999999995</v>
      </c>
      <c r="M24" s="87" t="s">
        <v>4</v>
      </c>
      <c r="N24" s="86">
        <f>ROUND(E24/H24*100-100,2)</f>
        <v>-22.77</v>
      </c>
      <c r="O24" s="86">
        <f>ROUND(F24/I24*100-100,2)</f>
        <v>-22.94</v>
      </c>
      <c r="P24" s="87" t="s">
        <v>4</v>
      </c>
      <c r="Q24" s="86">
        <f>ROUND(E24/K24*100-100,2)</f>
        <v>-24.69</v>
      </c>
      <c r="R24" s="86">
        <f>ROUND(F24/L24*100-100,2)</f>
        <v>-25.38</v>
      </c>
      <c r="S24" s="27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87"/>
      <c r="K25" s="7"/>
      <c r="L25" s="7"/>
      <c r="M25" s="86"/>
      <c r="N25" s="86"/>
      <c r="O25" s="86"/>
      <c r="P25" s="86"/>
      <c r="Q25" s="86"/>
      <c r="R25" s="86"/>
      <c r="S25" s="27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85"/>
      <c r="E26" s="7">
        <f t="shared" ref="E26:L26" si="16">SUM(E27:E39)</f>
        <v>342654.95516824425</v>
      </c>
      <c r="F26" s="7">
        <f t="shared" si="16"/>
        <v>1220655</v>
      </c>
      <c r="G26" s="85"/>
      <c r="H26" s="7">
        <f t="shared" si="16"/>
        <v>400521</v>
      </c>
      <c r="I26" s="7">
        <f t="shared" si="16"/>
        <v>1430003</v>
      </c>
      <c r="J26" s="85"/>
      <c r="K26" s="7">
        <f t="shared" si="16"/>
        <v>344149.32340300002</v>
      </c>
      <c r="L26" s="7">
        <f t="shared" si="16"/>
        <v>1237313.179</v>
      </c>
      <c r="M26" s="87"/>
      <c r="N26" s="86">
        <f>ROUND(E26/H26*100-100,2)</f>
        <v>-14.45</v>
      </c>
      <c r="O26" s="86">
        <f>ROUND(F26/I26*100-100,2)</f>
        <v>-14.64</v>
      </c>
      <c r="P26" s="87"/>
      <c r="Q26" s="86">
        <f>ROUND(E26/K26*100-100,2)</f>
        <v>-0.43</v>
      </c>
      <c r="R26" s="86">
        <f>ROUND(F26/L26*100-100,2)</f>
        <v>-1.35</v>
      </c>
      <c r="S26" s="27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f t="shared" ref="F27:F39" si="17">ROUND(E27/280.713793*1000,0)</f>
        <v>0</v>
      </c>
      <c r="G27" s="7">
        <v>0</v>
      </c>
      <c r="H27" s="7">
        <v>0</v>
      </c>
      <c r="I27" s="7">
        <f t="shared" ref="I27" si="18">ROUND(H27/280.083612*1000,0)</f>
        <v>0</v>
      </c>
      <c r="J27" s="6">
        <v>0</v>
      </c>
      <c r="K27" s="6">
        <v>0</v>
      </c>
      <c r="L27" s="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27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14006.947743199993</v>
      </c>
      <c r="E28" s="6">
        <v>10564.781759702599</v>
      </c>
      <c r="F28" s="7">
        <f t="shared" si="17"/>
        <v>37635</v>
      </c>
      <c r="G28" s="6">
        <v>21691</v>
      </c>
      <c r="H28" s="6">
        <v>15888</v>
      </c>
      <c r="I28" s="7">
        <v>56727</v>
      </c>
      <c r="J28" s="7">
        <v>19526.921999999999</v>
      </c>
      <c r="K28" s="7">
        <v>15051.655162999999</v>
      </c>
      <c r="L28" s="7">
        <v>54114.91</v>
      </c>
      <c r="M28" s="86">
        <f t="shared" ref="M28:M37" si="19">ROUND(D28/G28*100-100,2)</f>
        <v>-35.43</v>
      </c>
      <c r="N28" s="86">
        <f t="shared" ref="N28:N37" si="20">ROUND(E28/H28*100-100,2)</f>
        <v>-33.5</v>
      </c>
      <c r="O28" s="86">
        <f t="shared" ref="O28:O37" si="21">ROUND(F28/I28*100-100,2)</f>
        <v>-33.659999999999997</v>
      </c>
      <c r="P28" s="86">
        <f t="shared" ref="P28:R29" si="22">ROUND(D28/J28*100-100,2)</f>
        <v>-28.27</v>
      </c>
      <c r="Q28" s="86">
        <f t="shared" si="22"/>
        <v>-29.81</v>
      </c>
      <c r="R28" s="86">
        <f t="shared" si="22"/>
        <v>-30.45</v>
      </c>
      <c r="S28" s="27"/>
      <c r="T28" s="9"/>
      <c r="U28" s="9"/>
      <c r="W28" s="11"/>
    </row>
    <row r="29" spans="1:23" x14ac:dyDescent="0.5">
      <c r="A29" s="8"/>
      <c r="B29" s="3" t="s">
        <v>114</v>
      </c>
      <c r="C29" s="12" t="s">
        <v>9</v>
      </c>
      <c r="D29" s="6">
        <v>23357.678888799979</v>
      </c>
      <c r="E29" s="6">
        <v>35474.003358021866</v>
      </c>
      <c r="F29" s="7">
        <f t="shared" si="17"/>
        <v>126371</v>
      </c>
      <c r="G29" s="6">
        <v>26934</v>
      </c>
      <c r="H29" s="6">
        <v>40898</v>
      </c>
      <c r="I29" s="7">
        <v>146019</v>
      </c>
      <c r="J29" s="7">
        <v>25200.880000000001</v>
      </c>
      <c r="K29" s="7">
        <v>37555.537576000002</v>
      </c>
      <c r="L29" s="7">
        <v>135022.639</v>
      </c>
      <c r="M29" s="86">
        <f t="shared" si="19"/>
        <v>-13.28</v>
      </c>
      <c r="N29" s="86">
        <f t="shared" si="20"/>
        <v>-13.26</v>
      </c>
      <c r="O29" s="86">
        <f t="shared" si="21"/>
        <v>-13.46</v>
      </c>
      <c r="P29" s="86">
        <f t="shared" si="22"/>
        <v>-7.31</v>
      </c>
      <c r="Q29" s="86">
        <f t="shared" si="22"/>
        <v>-5.54</v>
      </c>
      <c r="R29" s="86">
        <f t="shared" si="22"/>
        <v>-6.41</v>
      </c>
      <c r="S29" s="27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f t="shared" si="17"/>
        <v>0</v>
      </c>
      <c r="G30" s="7">
        <v>0</v>
      </c>
      <c r="H30" s="7">
        <v>0</v>
      </c>
      <c r="I30" s="7">
        <f t="shared" ref="I30" si="23">ROUND(H30/280.083612*1000,0)</f>
        <v>0</v>
      </c>
      <c r="J30" s="7">
        <v>44</v>
      </c>
      <c r="K30" s="7">
        <v>23.683923</v>
      </c>
      <c r="L30" s="7">
        <v>85.15</v>
      </c>
      <c r="M30" s="86">
        <v>0</v>
      </c>
      <c r="N30" s="86">
        <v>0</v>
      </c>
      <c r="O30" s="86">
        <v>0</v>
      </c>
      <c r="P30" s="86">
        <f t="shared" ref="P30" si="24">ROUND(D30/J30*100-100,2)</f>
        <v>-100</v>
      </c>
      <c r="Q30" s="86">
        <f t="shared" ref="Q30" si="25">ROUND(E30/K30*100-100,2)</f>
        <v>-100</v>
      </c>
      <c r="R30" s="86">
        <f t="shared" ref="R30" si="26">ROUND(F30/L30*100-100,2)</f>
        <v>-100</v>
      </c>
      <c r="S30" s="27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847.9385979000001</v>
      </c>
      <c r="E31" s="7">
        <v>606.58571899579999</v>
      </c>
      <c r="F31" s="7">
        <f t="shared" si="17"/>
        <v>2161</v>
      </c>
      <c r="G31" s="7">
        <v>681</v>
      </c>
      <c r="H31" s="7">
        <v>648</v>
      </c>
      <c r="I31" s="7">
        <v>2315</v>
      </c>
      <c r="J31" s="7">
        <v>774.79600000000005</v>
      </c>
      <c r="K31" s="7">
        <v>598.99664099999995</v>
      </c>
      <c r="L31" s="7">
        <v>2153.556</v>
      </c>
      <c r="M31" s="86">
        <f t="shared" si="19"/>
        <v>24.51</v>
      </c>
      <c r="N31" s="86">
        <f t="shared" si="20"/>
        <v>-6.39</v>
      </c>
      <c r="O31" s="86">
        <f t="shared" si="21"/>
        <v>-6.65</v>
      </c>
      <c r="P31" s="86">
        <f t="shared" ref="P31:R37" si="27">ROUND(D31/J31*100-100,2)</f>
        <v>9.44</v>
      </c>
      <c r="Q31" s="86">
        <f t="shared" si="27"/>
        <v>1.27</v>
      </c>
      <c r="R31" s="86">
        <f t="shared" si="27"/>
        <v>0.35</v>
      </c>
      <c r="S31" s="27"/>
      <c r="T31" s="9"/>
      <c r="U31" s="9"/>
      <c r="W31" s="11"/>
    </row>
    <row r="32" spans="1:23" s="108" customFormat="1" x14ac:dyDescent="0.5">
      <c r="A32" s="97"/>
      <c r="B32" s="98" t="s">
        <v>30</v>
      </c>
      <c r="C32" s="99" t="s">
        <v>31</v>
      </c>
      <c r="D32" s="113">
        <v>20643.0630136</v>
      </c>
      <c r="E32" s="101">
        <v>93448.303482723597</v>
      </c>
      <c r="F32" s="102">
        <f t="shared" si="17"/>
        <v>332895</v>
      </c>
      <c r="G32" s="100">
        <v>23093</v>
      </c>
      <c r="H32" s="101">
        <v>108086</v>
      </c>
      <c r="I32" s="102">
        <v>385905</v>
      </c>
      <c r="J32" s="102">
        <v>20125.451000000001</v>
      </c>
      <c r="K32" s="102">
        <v>90772.410896999994</v>
      </c>
      <c r="L32" s="102">
        <v>326352.33</v>
      </c>
      <c r="M32" s="103">
        <f>ROUND(D32/G32*100-100,2)</f>
        <v>-10.61</v>
      </c>
      <c r="N32" s="103">
        <f t="shared" si="20"/>
        <v>-13.54</v>
      </c>
      <c r="O32" s="103">
        <f t="shared" si="21"/>
        <v>-13.74</v>
      </c>
      <c r="P32" s="103">
        <f t="shared" si="27"/>
        <v>2.57</v>
      </c>
      <c r="Q32" s="103">
        <f t="shared" si="27"/>
        <v>2.95</v>
      </c>
      <c r="R32" s="103">
        <f t="shared" si="27"/>
        <v>2</v>
      </c>
      <c r="S32" s="104"/>
      <c r="T32" s="105"/>
      <c r="U32" s="105"/>
      <c r="V32" s="106"/>
      <c r="W32" s="107"/>
    </row>
    <row r="33" spans="1:23" x14ac:dyDescent="0.5">
      <c r="A33" s="8"/>
      <c r="B33" s="3" t="s">
        <v>32</v>
      </c>
      <c r="C33" s="12" t="s">
        <v>9</v>
      </c>
      <c r="D33" s="6">
        <v>32331.164495500005</v>
      </c>
      <c r="E33" s="6">
        <v>54921.647569316709</v>
      </c>
      <c r="F33" s="7">
        <f t="shared" si="17"/>
        <v>195650</v>
      </c>
      <c r="G33" s="6">
        <v>42212</v>
      </c>
      <c r="H33" s="6">
        <v>71633</v>
      </c>
      <c r="I33" s="7">
        <v>255757</v>
      </c>
      <c r="J33" s="7">
        <v>34593.336000000003</v>
      </c>
      <c r="K33" s="7">
        <v>56331.892916999997</v>
      </c>
      <c r="L33" s="7">
        <v>202528.913</v>
      </c>
      <c r="M33" s="86">
        <f t="shared" si="19"/>
        <v>-23.41</v>
      </c>
      <c r="N33" s="86">
        <f t="shared" si="20"/>
        <v>-23.33</v>
      </c>
      <c r="O33" s="86">
        <f t="shared" si="21"/>
        <v>-23.5</v>
      </c>
      <c r="P33" s="86">
        <f t="shared" si="27"/>
        <v>-6.54</v>
      </c>
      <c r="Q33" s="86">
        <f t="shared" si="27"/>
        <v>-2.5</v>
      </c>
      <c r="R33" s="86">
        <f t="shared" si="27"/>
        <v>-3.4</v>
      </c>
      <c r="S33" s="27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17437.557306600043</v>
      </c>
      <c r="E34" s="6">
        <v>23747.846719978512</v>
      </c>
      <c r="F34" s="7">
        <f t="shared" si="17"/>
        <v>84598</v>
      </c>
      <c r="G34" s="6">
        <v>18078</v>
      </c>
      <c r="H34" s="6">
        <v>25039</v>
      </c>
      <c r="I34" s="7">
        <v>89398</v>
      </c>
      <c r="J34" s="7">
        <v>16701.373</v>
      </c>
      <c r="K34" s="7">
        <v>22459.447542000002</v>
      </c>
      <c r="L34" s="7">
        <v>80747.994999999995</v>
      </c>
      <c r="M34" s="86">
        <f t="shared" si="19"/>
        <v>-3.54</v>
      </c>
      <c r="N34" s="86">
        <f t="shared" si="20"/>
        <v>-5.16</v>
      </c>
      <c r="O34" s="86">
        <f t="shared" si="21"/>
        <v>-5.37</v>
      </c>
      <c r="P34" s="86">
        <f t="shared" si="27"/>
        <v>4.41</v>
      </c>
      <c r="Q34" s="86">
        <f t="shared" si="27"/>
        <v>5.74</v>
      </c>
      <c r="R34" s="86">
        <f t="shared" si="27"/>
        <v>4.7699999999999996</v>
      </c>
      <c r="S34" s="27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2248.0781645000006</v>
      </c>
      <c r="E35" s="6">
        <v>2209.2611643947002</v>
      </c>
      <c r="F35" s="7">
        <f t="shared" si="17"/>
        <v>7870</v>
      </c>
      <c r="G35" s="6">
        <v>2617</v>
      </c>
      <c r="H35" s="6">
        <v>2731</v>
      </c>
      <c r="I35" s="7">
        <v>9751</v>
      </c>
      <c r="J35" s="7">
        <v>2572.8449999999998</v>
      </c>
      <c r="K35" s="7">
        <v>2579.2412479999998</v>
      </c>
      <c r="L35" s="7">
        <v>9273.0930000000008</v>
      </c>
      <c r="M35" s="86">
        <f t="shared" si="19"/>
        <v>-14.1</v>
      </c>
      <c r="N35" s="86">
        <f t="shared" si="20"/>
        <v>-19.100000000000001</v>
      </c>
      <c r="O35" s="86">
        <f t="shared" si="21"/>
        <v>-19.29</v>
      </c>
      <c r="P35" s="86">
        <f t="shared" si="27"/>
        <v>-12.62</v>
      </c>
      <c r="Q35" s="86">
        <f t="shared" si="27"/>
        <v>-14.34</v>
      </c>
      <c r="R35" s="86">
        <f t="shared" si="27"/>
        <v>-15.13</v>
      </c>
      <c r="S35" s="27"/>
      <c r="T35" s="9"/>
      <c r="U35" s="9"/>
      <c r="W35" s="11"/>
    </row>
    <row r="36" spans="1:23" s="108" customFormat="1" x14ac:dyDescent="0.5">
      <c r="A36" s="97"/>
      <c r="B36" s="98" t="s">
        <v>35</v>
      </c>
      <c r="C36" s="99" t="s">
        <v>31</v>
      </c>
      <c r="D36" s="112">
        <v>5941</v>
      </c>
      <c r="E36" s="101">
        <v>84968.387142115535</v>
      </c>
      <c r="F36" s="102">
        <f t="shared" si="17"/>
        <v>302687</v>
      </c>
      <c r="G36" s="101">
        <v>6299</v>
      </c>
      <c r="H36" s="101">
        <v>89967</v>
      </c>
      <c r="I36" s="102">
        <v>321214</v>
      </c>
      <c r="J36" s="102">
        <v>6197.1419999999998</v>
      </c>
      <c r="K36" s="102">
        <v>81019.639553000001</v>
      </c>
      <c r="L36" s="102">
        <v>291288.22200000001</v>
      </c>
      <c r="M36" s="103">
        <f t="shared" si="19"/>
        <v>-5.68</v>
      </c>
      <c r="N36" s="103">
        <f t="shared" si="20"/>
        <v>-5.56</v>
      </c>
      <c r="O36" s="103">
        <f t="shared" si="21"/>
        <v>-5.77</v>
      </c>
      <c r="P36" s="103">
        <f t="shared" si="27"/>
        <v>-4.13</v>
      </c>
      <c r="Q36" s="103">
        <f t="shared" si="27"/>
        <v>4.87</v>
      </c>
      <c r="R36" s="103">
        <f t="shared" si="27"/>
        <v>3.91</v>
      </c>
      <c r="S36" s="104"/>
      <c r="T36" s="105"/>
      <c r="U36" s="105"/>
      <c r="V36" s="106"/>
      <c r="W36" s="107"/>
    </row>
    <row r="37" spans="1:23" x14ac:dyDescent="0.5">
      <c r="A37" s="8"/>
      <c r="B37" s="3" t="s">
        <v>36</v>
      </c>
      <c r="C37" s="12" t="s">
        <v>9</v>
      </c>
      <c r="D37" s="6">
        <v>5834.2194588999982</v>
      </c>
      <c r="E37" s="6">
        <v>7563.3103543432017</v>
      </c>
      <c r="F37" s="7">
        <f t="shared" si="17"/>
        <v>26943</v>
      </c>
      <c r="G37" s="6">
        <v>7032</v>
      </c>
      <c r="H37" s="6">
        <v>9269</v>
      </c>
      <c r="I37" s="7">
        <v>33093</v>
      </c>
      <c r="J37" s="7">
        <v>6388.2719999999999</v>
      </c>
      <c r="K37" s="7">
        <v>7742.3567970000004</v>
      </c>
      <c r="L37" s="7">
        <v>27835.946</v>
      </c>
      <c r="M37" s="86">
        <f t="shared" si="19"/>
        <v>-17.03</v>
      </c>
      <c r="N37" s="86">
        <f t="shared" si="20"/>
        <v>-18.399999999999999</v>
      </c>
      <c r="O37" s="86">
        <f t="shared" si="21"/>
        <v>-18.579999999999998</v>
      </c>
      <c r="P37" s="86">
        <f t="shared" si="27"/>
        <v>-8.67</v>
      </c>
      <c r="Q37" s="86">
        <f t="shared" si="27"/>
        <v>-2.31</v>
      </c>
      <c r="R37" s="86">
        <f t="shared" si="27"/>
        <v>-3.21</v>
      </c>
      <c r="S37" s="27"/>
      <c r="T37" s="9"/>
      <c r="U37" s="9"/>
      <c r="W37" s="11"/>
    </row>
    <row r="38" spans="1:23" x14ac:dyDescent="0.5">
      <c r="A38" s="8"/>
      <c r="B38" s="3" t="s">
        <v>108</v>
      </c>
      <c r="C38" s="12" t="s">
        <v>38</v>
      </c>
      <c r="D38" s="87" t="s">
        <v>118</v>
      </c>
      <c r="E38" s="6">
        <v>15301.985075409997</v>
      </c>
      <c r="F38" s="7">
        <f t="shared" si="17"/>
        <v>54511</v>
      </c>
      <c r="G38" s="87" t="s">
        <v>118</v>
      </c>
      <c r="H38" s="6">
        <v>18161</v>
      </c>
      <c r="I38" s="7">
        <v>64840</v>
      </c>
      <c r="J38" s="87" t="s">
        <v>118</v>
      </c>
      <c r="K38" s="7">
        <v>14842.617451</v>
      </c>
      <c r="L38" s="7">
        <v>53363.343999999997</v>
      </c>
      <c r="M38" s="87" t="s">
        <v>4</v>
      </c>
      <c r="N38" s="86">
        <f>ROUND(E38/H38*100-100,2)</f>
        <v>-15.74</v>
      </c>
      <c r="O38" s="86">
        <f>ROUND(F38/I38*100-100,2)</f>
        <v>-15.93</v>
      </c>
      <c r="P38" s="87" t="s">
        <v>4</v>
      </c>
      <c r="Q38" s="86">
        <f>ROUND(E38/K38*100-100,2)</f>
        <v>3.09</v>
      </c>
      <c r="R38" s="86">
        <f>ROUND(F38/L38*100-100,2)</f>
        <v>2.15</v>
      </c>
      <c r="S38" s="27"/>
      <c r="W38" s="11"/>
    </row>
    <row r="39" spans="1:23" x14ac:dyDescent="0.5">
      <c r="A39" s="8"/>
      <c r="B39" s="3" t="s">
        <v>39</v>
      </c>
      <c r="C39" s="12" t="s">
        <v>38</v>
      </c>
      <c r="D39" s="87" t="s">
        <v>118</v>
      </c>
      <c r="E39" s="6">
        <v>13848.842823241703</v>
      </c>
      <c r="F39" s="7">
        <f t="shared" si="17"/>
        <v>49334</v>
      </c>
      <c r="G39" s="87" t="s">
        <v>118</v>
      </c>
      <c r="H39" s="6">
        <v>18201</v>
      </c>
      <c r="I39" s="7">
        <v>64984</v>
      </c>
      <c r="J39" s="87" t="s">
        <v>118</v>
      </c>
      <c r="K39" s="7">
        <v>15171.843695</v>
      </c>
      <c r="L39" s="7">
        <v>54547.080999999998</v>
      </c>
      <c r="M39" s="87" t="s">
        <v>4</v>
      </c>
      <c r="N39" s="86">
        <f>ROUND(E39/H39*100-100,2)</f>
        <v>-23.91</v>
      </c>
      <c r="O39" s="86">
        <f>ROUND(F39/I39*100-100,2)</f>
        <v>-24.08</v>
      </c>
      <c r="P39" s="87" t="s">
        <v>4</v>
      </c>
      <c r="Q39" s="86">
        <f>ROUND(E39/K39*100-100,2)</f>
        <v>-8.7200000000000006</v>
      </c>
      <c r="R39" s="86">
        <f>ROUND(F39/L39*100-100,2)</f>
        <v>-9.56</v>
      </c>
      <c r="S39" s="27"/>
      <c r="T39" s="9"/>
      <c r="U39" s="9"/>
      <c r="W39" s="11"/>
    </row>
    <row r="40" spans="1:23" x14ac:dyDescent="0.5">
      <c r="A40" s="8"/>
      <c r="B40" s="3"/>
      <c r="C40" s="12"/>
      <c r="D40" s="45"/>
      <c r="E40" s="7"/>
      <c r="F40" s="7"/>
      <c r="G40" s="45"/>
      <c r="H40" s="7"/>
      <c r="I40" s="7"/>
      <c r="J40" s="45"/>
      <c r="K40" s="7"/>
      <c r="L40" s="7"/>
      <c r="M40" s="86"/>
      <c r="N40" s="86"/>
      <c r="O40" s="86"/>
      <c r="P40" s="86"/>
      <c r="Q40" s="86"/>
      <c r="R40" s="86"/>
      <c r="S40" s="27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87"/>
      <c r="E41" s="7">
        <f t="shared" ref="E41:L41" si="28">SUM(E42:E45)</f>
        <v>18513.175664212704</v>
      </c>
      <c r="F41" s="7">
        <f t="shared" si="28"/>
        <v>65950</v>
      </c>
      <c r="G41" s="87"/>
      <c r="H41" s="7">
        <f t="shared" si="28"/>
        <v>19028</v>
      </c>
      <c r="I41" s="7">
        <f t="shared" si="28"/>
        <v>67938</v>
      </c>
      <c r="J41" s="87"/>
      <c r="K41" s="7">
        <f t="shared" si="28"/>
        <v>7096.1286829999999</v>
      </c>
      <c r="L41" s="7">
        <f t="shared" si="28"/>
        <v>25512.565999999999</v>
      </c>
      <c r="M41" s="87"/>
      <c r="N41" s="86">
        <f t="shared" ref="N41:O41" si="29">ROUND(E41/H41*100-100,2)</f>
        <v>-2.71</v>
      </c>
      <c r="O41" s="86">
        <f t="shared" si="29"/>
        <v>-2.93</v>
      </c>
      <c r="P41" s="87"/>
      <c r="Q41" s="86">
        <f>ROUND(E41/K41*100-100,2)</f>
        <v>160.88999999999999</v>
      </c>
      <c r="R41" s="86">
        <f t="shared" ref="Q41:R43" si="30">ROUND(F41/L41*100-100,2)</f>
        <v>158.5</v>
      </c>
      <c r="S41" s="27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f>ROUND(E42/280.713793*1000,0)</f>
        <v>0</v>
      </c>
      <c r="G42" s="6">
        <v>0</v>
      </c>
      <c r="H42" s="6">
        <v>0</v>
      </c>
      <c r="I42" s="7">
        <v>0</v>
      </c>
      <c r="J42" s="6">
        <v>0</v>
      </c>
      <c r="K42" s="6">
        <v>0</v>
      </c>
      <c r="L42" s="7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27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48">
        <v>105514.923</v>
      </c>
      <c r="E43" s="6">
        <v>12811.048296289602</v>
      </c>
      <c r="F43" s="7">
        <f>ROUND(E43/280.713793*1000,0)</f>
        <v>45637</v>
      </c>
      <c r="G43" s="48">
        <v>131540</v>
      </c>
      <c r="H43" s="6">
        <v>17024</v>
      </c>
      <c r="I43" s="7">
        <v>60782</v>
      </c>
      <c r="J43" s="7">
        <v>55088</v>
      </c>
      <c r="K43" s="7">
        <v>7096.1286829999999</v>
      </c>
      <c r="L43" s="7">
        <v>25512.565999999999</v>
      </c>
      <c r="M43" s="86">
        <f>ROUND(D43/G43*100-100,2)</f>
        <v>-19.78</v>
      </c>
      <c r="N43" s="86">
        <f t="shared" ref="N43" si="31">ROUND(E43/H43*100-100,2)</f>
        <v>-24.75</v>
      </c>
      <c r="O43" s="86">
        <f t="shared" ref="O43" si="32">ROUND(F43/I43*100-100,2)</f>
        <v>-24.92</v>
      </c>
      <c r="P43" s="86">
        <f>ROUND(D43/J43*100-100,2)</f>
        <v>91.54</v>
      </c>
      <c r="Q43" s="86">
        <f t="shared" si="30"/>
        <v>80.540000000000006</v>
      </c>
      <c r="R43" s="86">
        <f t="shared" si="30"/>
        <v>78.88</v>
      </c>
      <c r="S43" s="27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28488.757000000001</v>
      </c>
      <c r="E44" s="6">
        <v>5702.1273679231008</v>
      </c>
      <c r="F44" s="7">
        <f>ROUND(E44/280.713793*1000,0)</f>
        <v>20313</v>
      </c>
      <c r="G44" s="6">
        <v>9206</v>
      </c>
      <c r="H44" s="6">
        <v>2004</v>
      </c>
      <c r="I44" s="6">
        <v>7156</v>
      </c>
      <c r="J44" s="6">
        <v>0</v>
      </c>
      <c r="K44" s="6">
        <v>0</v>
      </c>
      <c r="L44" s="6">
        <v>0</v>
      </c>
      <c r="M44" s="86">
        <f>ROUND(D44/G44*100-100,2)</f>
        <v>209.46</v>
      </c>
      <c r="N44" s="86">
        <f t="shared" ref="N44" si="33">ROUND(E44/H44*100-100,2)</f>
        <v>184.54</v>
      </c>
      <c r="O44" s="86">
        <f t="shared" ref="O44" si="34">ROUND(F44/I44*100-100,2)</f>
        <v>183.86</v>
      </c>
      <c r="P44" s="86">
        <v>100</v>
      </c>
      <c r="Q44" s="86">
        <v>100</v>
      </c>
      <c r="R44" s="86">
        <v>100</v>
      </c>
      <c r="S44" s="27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f>ROUND(E45/280.713793*1000,0)</f>
        <v>0</v>
      </c>
      <c r="G45" s="6">
        <v>0</v>
      </c>
      <c r="H45" s="6">
        <v>0</v>
      </c>
      <c r="I45" s="7">
        <f>ROUND(H45/280.083612*1000,0)</f>
        <v>0</v>
      </c>
      <c r="J45" s="6">
        <v>0</v>
      </c>
      <c r="K45" s="6">
        <v>0</v>
      </c>
      <c r="L45" s="7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27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86"/>
      <c r="N46" s="86"/>
      <c r="O46" s="86"/>
      <c r="P46" s="86"/>
      <c r="Q46" s="86"/>
      <c r="R46" s="86"/>
      <c r="S46" s="27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87"/>
      <c r="E47" s="7">
        <f>SUM(E48,E49,E53,E64,E68,E72,E73,E74,E75,E80,E89,E90,E91,E92,E93,E95,E94)</f>
        <v>89944.145392391976</v>
      </c>
      <c r="F47" s="7">
        <f>SUM(F48,F49,F53,F64,F68,F72,F73,F74,F75,F80,F89,F90,F91,F92,F93,F95,F94)</f>
        <v>320412</v>
      </c>
      <c r="G47" s="87"/>
      <c r="H47" s="7">
        <f>SUM(H48,H49,H53,H64,H68,H72,H73,H74,H75,H80,H89,H90,H91,H92,H93,H95,H94)</f>
        <v>97601</v>
      </c>
      <c r="I47" s="7">
        <f>SUM(I48,I49,I53,I64,I68,I72,I73,I74,I75,I80,I89,I90,I91,I92,I93,I95,I94)</f>
        <v>348474</v>
      </c>
      <c r="J47" s="87"/>
      <c r="K47" s="7">
        <f>SUM(K48,K49,K53,K64,K68,K72,K73,K74,K75,K80,K89,K90,K91,K92,K93,K95,K94)</f>
        <v>90254.416669000013</v>
      </c>
      <c r="L47" s="7">
        <f>SUM(L48,L49,L53,L64,L68,L72,L73,L74,L75,L80,L89,L90,L91,L92,L93,L95,L94)</f>
        <v>324489.82799999998</v>
      </c>
      <c r="M47" s="87"/>
      <c r="N47" s="86">
        <f t="shared" ref="N47:N53" si="35">ROUND(E47/H47*100-100,2)</f>
        <v>-7.85</v>
      </c>
      <c r="O47" s="86">
        <f t="shared" ref="O47:O53" si="36">ROUND(F47/I47*100-100,2)</f>
        <v>-8.0500000000000007</v>
      </c>
      <c r="P47" s="87"/>
      <c r="Q47" s="86">
        <f t="shared" ref="Q47:R53" si="37">ROUND(E47/K47*100-100,2)</f>
        <v>-0.34</v>
      </c>
      <c r="R47" s="86">
        <f t="shared" si="37"/>
        <v>-1.26</v>
      </c>
      <c r="S47" s="27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116.51187670000002</v>
      </c>
      <c r="E48" s="6">
        <v>724.09381295260005</v>
      </c>
      <c r="F48" s="7">
        <f>ROUND(E48/280.713793*1000,0)</f>
        <v>2579</v>
      </c>
      <c r="G48" s="6">
        <v>276</v>
      </c>
      <c r="H48" s="7">
        <v>1143</v>
      </c>
      <c r="I48" s="7">
        <v>4081</v>
      </c>
      <c r="J48" s="7">
        <v>163.97800000000001</v>
      </c>
      <c r="K48" s="7">
        <v>1437.760996</v>
      </c>
      <c r="L48" s="7">
        <v>5169.1490000000003</v>
      </c>
      <c r="M48" s="86">
        <f>ROUND(D48/G48*100-100,2)</f>
        <v>-57.79</v>
      </c>
      <c r="N48" s="86">
        <f t="shared" si="35"/>
        <v>-36.65</v>
      </c>
      <c r="O48" s="86">
        <f t="shared" si="36"/>
        <v>-36.799999999999997</v>
      </c>
      <c r="P48" s="86">
        <f>ROUND(D48/J48*100-100,2)</f>
        <v>-28.95</v>
      </c>
      <c r="Q48" s="86">
        <f t="shared" si="37"/>
        <v>-49.64</v>
      </c>
      <c r="R48" s="86">
        <f t="shared" si="37"/>
        <v>-50.11</v>
      </c>
      <c r="S48" s="27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87" t="s">
        <v>118</v>
      </c>
      <c r="E49" s="7">
        <f t="shared" ref="E49:L49" si="38">SUM(E50:E52)</f>
        <v>8173.8813018212959</v>
      </c>
      <c r="F49" s="7">
        <f t="shared" si="38"/>
        <v>29119</v>
      </c>
      <c r="G49" s="87" t="s">
        <v>118</v>
      </c>
      <c r="H49" s="7">
        <f t="shared" si="38"/>
        <v>9189</v>
      </c>
      <c r="I49" s="7">
        <f t="shared" si="38"/>
        <v>32805</v>
      </c>
      <c r="J49" s="87" t="s">
        <v>118</v>
      </c>
      <c r="K49" s="7">
        <f t="shared" si="38"/>
        <v>10499.559911</v>
      </c>
      <c r="L49" s="7">
        <f t="shared" si="38"/>
        <v>37748.828000000001</v>
      </c>
      <c r="M49" s="87" t="s">
        <v>4</v>
      </c>
      <c r="N49" s="86">
        <f t="shared" si="35"/>
        <v>-11.05</v>
      </c>
      <c r="O49" s="86">
        <f t="shared" si="36"/>
        <v>-11.24</v>
      </c>
      <c r="P49" s="87" t="s">
        <v>4</v>
      </c>
      <c r="Q49" s="86">
        <f t="shared" si="37"/>
        <v>-22.15</v>
      </c>
      <c r="R49" s="86">
        <f t="shared" si="37"/>
        <v>-22.86</v>
      </c>
      <c r="S49" s="27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112">
        <v>300</v>
      </c>
      <c r="E50" s="6">
        <v>4918.0547293131976</v>
      </c>
      <c r="F50" s="7">
        <f>ROUND(E50/280.713793*1000,0)</f>
        <v>17520</v>
      </c>
      <c r="G50" s="7">
        <v>346</v>
      </c>
      <c r="H50" s="7">
        <v>5696</v>
      </c>
      <c r="I50" s="7">
        <v>20335</v>
      </c>
      <c r="J50" s="7">
        <v>511.22699999999998</v>
      </c>
      <c r="K50" s="7">
        <v>7310.0368129999997</v>
      </c>
      <c r="L50" s="7">
        <v>26281.628000000001</v>
      </c>
      <c r="M50" s="86">
        <f t="shared" ref="M50:M51" si="39">ROUND(D50/G50*100-100,2)</f>
        <v>-13.29</v>
      </c>
      <c r="N50" s="86">
        <f t="shared" si="35"/>
        <v>-13.66</v>
      </c>
      <c r="O50" s="86">
        <f t="shared" si="36"/>
        <v>-13.84</v>
      </c>
      <c r="P50" s="86">
        <f>ROUND(D50/J50*100-100,2)</f>
        <v>-41.32</v>
      </c>
      <c r="Q50" s="86">
        <f t="shared" si="37"/>
        <v>-32.72</v>
      </c>
      <c r="R50" s="86">
        <f t="shared" si="37"/>
        <v>-33.340000000000003</v>
      </c>
      <c r="S50" s="27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112">
        <v>67</v>
      </c>
      <c r="E51" s="6">
        <v>1332.7768588387987</v>
      </c>
      <c r="F51" s="7">
        <f>ROUND(E51/280.713793*1000,0)</f>
        <v>4748</v>
      </c>
      <c r="G51" s="6">
        <v>66</v>
      </c>
      <c r="H51" s="6">
        <v>1340</v>
      </c>
      <c r="I51" s="7">
        <v>4784</v>
      </c>
      <c r="J51" s="7">
        <v>64.105000000000004</v>
      </c>
      <c r="K51" s="7">
        <v>1247.3735469999999</v>
      </c>
      <c r="L51" s="7">
        <v>4484.6390000000001</v>
      </c>
      <c r="M51" s="86">
        <f t="shared" si="39"/>
        <v>1.52</v>
      </c>
      <c r="N51" s="86">
        <f t="shared" si="35"/>
        <v>-0.54</v>
      </c>
      <c r="O51" s="86">
        <f t="shared" si="36"/>
        <v>-0.75</v>
      </c>
      <c r="P51" s="86">
        <f>ROUND(D51/J51*100-100,2)</f>
        <v>4.5199999999999996</v>
      </c>
      <c r="Q51" s="86">
        <f t="shared" si="37"/>
        <v>6.85</v>
      </c>
      <c r="R51" s="86">
        <f t="shared" si="37"/>
        <v>5.87</v>
      </c>
      <c r="S51" s="27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87" t="s">
        <v>118</v>
      </c>
      <c r="E52" s="6">
        <v>1923.0497136692995</v>
      </c>
      <c r="F52" s="7">
        <f>ROUND(E52/280.713793*1000,0)</f>
        <v>6851</v>
      </c>
      <c r="G52" s="87" t="s">
        <v>118</v>
      </c>
      <c r="H52" s="6">
        <v>2153</v>
      </c>
      <c r="I52" s="7">
        <v>7686</v>
      </c>
      <c r="J52" s="87" t="s">
        <v>118</v>
      </c>
      <c r="K52" s="7">
        <v>1942.149551</v>
      </c>
      <c r="L52" s="7">
        <v>6982.5609999999997</v>
      </c>
      <c r="M52" s="87" t="s">
        <v>4</v>
      </c>
      <c r="N52" s="86">
        <f t="shared" si="35"/>
        <v>-10.68</v>
      </c>
      <c r="O52" s="86">
        <f t="shared" si="36"/>
        <v>-10.86</v>
      </c>
      <c r="P52" s="87" t="s">
        <v>4</v>
      </c>
      <c r="Q52" s="86">
        <f t="shared" si="37"/>
        <v>-0.98</v>
      </c>
      <c r="R52" s="86">
        <f t="shared" si="37"/>
        <v>-1.88</v>
      </c>
      <c r="S52" s="27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714.16263820000006</v>
      </c>
      <c r="E53" s="6">
        <v>3094.1664067090983</v>
      </c>
      <c r="F53" s="7">
        <f>ROUND(E53/280.713793*1000,0)</f>
        <v>11022</v>
      </c>
      <c r="G53" s="6">
        <v>755</v>
      </c>
      <c r="H53" s="6">
        <v>3522</v>
      </c>
      <c r="I53" s="7">
        <v>12575</v>
      </c>
      <c r="J53" s="7">
        <v>990.226</v>
      </c>
      <c r="K53" s="7">
        <v>3469.7145879999998</v>
      </c>
      <c r="L53" s="7">
        <v>12474.585999999999</v>
      </c>
      <c r="M53" s="86">
        <f>ROUND(D53/G53*100-100,2)</f>
        <v>-5.41</v>
      </c>
      <c r="N53" s="86">
        <f t="shared" si="35"/>
        <v>-12.15</v>
      </c>
      <c r="O53" s="86">
        <f t="shared" si="36"/>
        <v>-12.35</v>
      </c>
      <c r="P53" s="86">
        <f>ROUND(D53/J53*100-100,2)</f>
        <v>-27.88</v>
      </c>
      <c r="Q53" s="86">
        <f t="shared" si="37"/>
        <v>-10.82</v>
      </c>
      <c r="R53" s="86">
        <f t="shared" si="37"/>
        <v>-11.64</v>
      </c>
      <c r="S53" s="27"/>
      <c r="T53" s="9"/>
      <c r="U53" s="9"/>
      <c r="W53" s="11"/>
    </row>
    <row r="54" spans="1:24" x14ac:dyDescent="0.5">
      <c r="A54" s="49"/>
      <c r="B54" s="50"/>
      <c r="C54" s="89"/>
      <c r="D54" s="50"/>
      <c r="E54" s="50"/>
      <c r="F54" s="51"/>
      <c r="G54" s="50"/>
      <c r="H54" s="50"/>
      <c r="I54" s="51"/>
      <c r="J54" s="50"/>
      <c r="K54" s="50"/>
      <c r="L54" s="50"/>
      <c r="M54" s="50"/>
      <c r="N54" s="52"/>
      <c r="O54" s="52"/>
      <c r="P54" s="51"/>
      <c r="Q54" s="50"/>
      <c r="R54" s="51"/>
      <c r="S54" s="27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18" t="s">
        <v>119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W57" s="11"/>
    </row>
    <row r="58" spans="1:24" x14ac:dyDescent="0.5">
      <c r="E58" s="2"/>
      <c r="H58" s="2"/>
      <c r="K58" s="2"/>
      <c r="O58" s="19" t="s">
        <v>103</v>
      </c>
      <c r="W58" s="11"/>
    </row>
    <row r="59" spans="1:24" x14ac:dyDescent="0.5">
      <c r="E59" s="2"/>
      <c r="H59" s="2"/>
      <c r="K59" s="2"/>
      <c r="O59" s="19" t="s">
        <v>109</v>
      </c>
      <c r="W59" s="11"/>
    </row>
    <row r="60" spans="1:24" x14ac:dyDescent="0.5">
      <c r="A60" s="20"/>
      <c r="B60" s="126" t="s">
        <v>95</v>
      </c>
      <c r="C60" s="21" t="s">
        <v>92</v>
      </c>
      <c r="D60" s="119" t="s">
        <v>120</v>
      </c>
      <c r="E60" s="120"/>
      <c r="F60" s="121"/>
      <c r="G60" s="119" t="s">
        <v>129</v>
      </c>
      <c r="H60" s="120"/>
      <c r="I60" s="121"/>
      <c r="J60" s="92" t="s">
        <v>121</v>
      </c>
      <c r="K60" s="93"/>
      <c r="L60" s="94"/>
      <c r="M60" s="22"/>
      <c r="N60" s="23" t="s">
        <v>122</v>
      </c>
      <c r="O60" s="24"/>
      <c r="P60" s="25"/>
      <c r="Q60" s="25"/>
      <c r="R60" s="26" t="s">
        <v>0</v>
      </c>
      <c r="W60" s="11"/>
    </row>
    <row r="61" spans="1:24" x14ac:dyDescent="0.5">
      <c r="A61" s="28" t="s">
        <v>1</v>
      </c>
      <c r="B61" s="127"/>
      <c r="C61" s="12" t="s">
        <v>93</v>
      </c>
      <c r="D61" s="29" t="s">
        <v>94</v>
      </c>
      <c r="E61" s="122" t="s">
        <v>98</v>
      </c>
      <c r="F61" s="123"/>
      <c r="G61" s="29"/>
      <c r="H61" s="122" t="s">
        <v>98</v>
      </c>
      <c r="I61" s="123"/>
      <c r="J61" s="30"/>
      <c r="K61" s="122" t="s">
        <v>98</v>
      </c>
      <c r="L61" s="123"/>
      <c r="M61" s="115" t="s">
        <v>130</v>
      </c>
      <c r="N61" s="116"/>
      <c r="O61" s="117"/>
      <c r="P61" s="115" t="s">
        <v>123</v>
      </c>
      <c r="Q61" s="116"/>
      <c r="R61" s="116"/>
      <c r="W61" s="11"/>
    </row>
    <row r="62" spans="1:24" x14ac:dyDescent="0.5">
      <c r="A62" s="31" t="s">
        <v>2</v>
      </c>
      <c r="B62" s="127"/>
      <c r="C62" s="12" t="s">
        <v>96</v>
      </c>
      <c r="D62" s="32" t="s">
        <v>97</v>
      </c>
      <c r="E62" s="124"/>
      <c r="F62" s="125"/>
      <c r="G62" s="32" t="s">
        <v>97</v>
      </c>
      <c r="H62" s="124"/>
      <c r="I62" s="125"/>
      <c r="J62" s="33" t="s">
        <v>97</v>
      </c>
      <c r="K62" s="124"/>
      <c r="L62" s="125"/>
      <c r="M62" s="33" t="s">
        <v>97</v>
      </c>
      <c r="N62" s="115" t="s">
        <v>98</v>
      </c>
      <c r="O62" s="117"/>
      <c r="P62" s="33" t="s">
        <v>97</v>
      </c>
      <c r="Q62" s="115" t="s">
        <v>98</v>
      </c>
      <c r="R62" s="116"/>
      <c r="W62" s="11"/>
    </row>
    <row r="63" spans="1:24" x14ac:dyDescent="0.5">
      <c r="A63" s="34"/>
      <c r="B63" s="128"/>
      <c r="C63" s="35" t="s">
        <v>99</v>
      </c>
      <c r="D63" s="53"/>
      <c r="E63" s="36" t="s">
        <v>100</v>
      </c>
      <c r="F63" s="37" t="s">
        <v>101</v>
      </c>
      <c r="G63" s="53"/>
      <c r="H63" s="36" t="s">
        <v>100</v>
      </c>
      <c r="I63" s="37" t="s">
        <v>101</v>
      </c>
      <c r="J63" s="38"/>
      <c r="K63" s="36" t="s">
        <v>100</v>
      </c>
      <c r="L63" s="37" t="s">
        <v>102</v>
      </c>
      <c r="M63" s="41"/>
      <c r="N63" s="39" t="s">
        <v>104</v>
      </c>
      <c r="O63" s="40" t="s">
        <v>102</v>
      </c>
      <c r="P63" s="41"/>
      <c r="Q63" s="38" t="s">
        <v>104</v>
      </c>
      <c r="R63" s="42" t="s">
        <v>102</v>
      </c>
      <c r="T63" s="54"/>
      <c r="U63" s="54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87"/>
      <c r="E64" s="7">
        <f t="shared" ref="E64:L64" si="40">SUM(E65:E67)</f>
        <v>9984.4499581813034</v>
      </c>
      <c r="F64" s="7">
        <f t="shared" si="40"/>
        <v>35567</v>
      </c>
      <c r="G64" s="87" t="s">
        <v>118</v>
      </c>
      <c r="H64" s="7">
        <f t="shared" si="40"/>
        <v>12593</v>
      </c>
      <c r="I64" s="7">
        <f t="shared" si="40"/>
        <v>44963</v>
      </c>
      <c r="J64" s="87"/>
      <c r="K64" s="7">
        <f t="shared" si="40"/>
        <v>11700.419243000002</v>
      </c>
      <c r="L64" s="7">
        <f t="shared" si="40"/>
        <v>42066.301999999996</v>
      </c>
      <c r="M64" s="87" t="s">
        <v>4</v>
      </c>
      <c r="N64" s="87">
        <f t="shared" ref="N64:N75" si="41">ROUND(E64/H64*100-100,2)</f>
        <v>-20.71</v>
      </c>
      <c r="O64" s="87">
        <f t="shared" ref="O64:O75" si="42">ROUND(F64/I64*100-100,2)</f>
        <v>-20.9</v>
      </c>
      <c r="P64" s="87" t="s">
        <v>4</v>
      </c>
      <c r="Q64" s="87">
        <f t="shared" ref="Q64:Q75" si="43">ROUND(E64/K64*100-100,2)</f>
        <v>-14.67</v>
      </c>
      <c r="R64" s="87">
        <f t="shared" ref="R64:R75" si="44">ROUND(F64/L64*100-100,2)</f>
        <v>-15.45</v>
      </c>
      <c r="W64" s="11"/>
      <c r="X64" s="2"/>
    </row>
    <row r="65" spans="1:24" x14ac:dyDescent="0.5">
      <c r="B65" s="3" t="s">
        <v>57</v>
      </c>
      <c r="C65" s="12" t="s">
        <v>58</v>
      </c>
      <c r="D65" s="114">
        <v>127</v>
      </c>
      <c r="E65" s="13">
        <v>4143.1711744108061</v>
      </c>
      <c r="F65" s="7">
        <f>ROUND(E65/280.713793*1000,0)</f>
        <v>14759</v>
      </c>
      <c r="G65" s="13">
        <v>142</v>
      </c>
      <c r="H65" s="13">
        <v>4635</v>
      </c>
      <c r="I65" s="7">
        <v>16550</v>
      </c>
      <c r="J65" s="7">
        <v>167.36099999999999</v>
      </c>
      <c r="K65" s="7">
        <v>4429.1211020000001</v>
      </c>
      <c r="L65" s="7">
        <v>15923.955</v>
      </c>
      <c r="M65" s="87">
        <f>ROUND(D65/G65*100-100,2)</f>
        <v>-10.56</v>
      </c>
      <c r="N65" s="87">
        <f t="shared" si="41"/>
        <v>-10.61</v>
      </c>
      <c r="O65" s="87">
        <f t="shared" si="42"/>
        <v>-10.82</v>
      </c>
      <c r="P65" s="87">
        <f>ROUND(D65/J65*100-100,2)</f>
        <v>-24.12</v>
      </c>
      <c r="Q65" s="87">
        <f t="shared" si="43"/>
        <v>-6.46</v>
      </c>
      <c r="R65" s="87">
        <f t="shared" si="44"/>
        <v>-7.32</v>
      </c>
      <c r="S65" s="27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14">
        <v>601</v>
      </c>
      <c r="E66" s="13">
        <v>5585.7080619174967</v>
      </c>
      <c r="F66" s="7">
        <f>ROUND(E66/280.713793*1000,0)</f>
        <v>19898</v>
      </c>
      <c r="G66" s="13">
        <v>810</v>
      </c>
      <c r="H66" s="13">
        <v>7578</v>
      </c>
      <c r="I66" s="7">
        <v>27056</v>
      </c>
      <c r="J66" s="7">
        <v>775.15599999999995</v>
      </c>
      <c r="K66" s="7">
        <v>6972.0352380000004</v>
      </c>
      <c r="L66" s="7">
        <v>25066.414000000001</v>
      </c>
      <c r="M66" s="87">
        <f>ROUND(D66/G66*100-100,2)</f>
        <v>-25.8</v>
      </c>
      <c r="N66" s="87">
        <f t="shared" si="41"/>
        <v>-26.29</v>
      </c>
      <c r="O66" s="87">
        <f t="shared" si="42"/>
        <v>-26.46</v>
      </c>
      <c r="P66" s="87">
        <f>ROUND(D66/J66*100-100,2)</f>
        <v>-22.47</v>
      </c>
      <c r="Q66" s="87">
        <f t="shared" si="43"/>
        <v>-19.88</v>
      </c>
      <c r="R66" s="87">
        <f t="shared" si="44"/>
        <v>-20.62</v>
      </c>
      <c r="S66" s="27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87" t="s">
        <v>118</v>
      </c>
      <c r="E67" s="13">
        <v>255.57072185300012</v>
      </c>
      <c r="F67" s="7">
        <f>ROUND(E67/280.713793*1000,0)</f>
        <v>910</v>
      </c>
      <c r="G67" s="87" t="s">
        <v>118</v>
      </c>
      <c r="H67" s="13">
        <v>380</v>
      </c>
      <c r="I67" s="7">
        <v>1357</v>
      </c>
      <c r="J67" s="87" t="s">
        <v>118</v>
      </c>
      <c r="K67" s="7">
        <v>299.26290299999999</v>
      </c>
      <c r="L67" s="7">
        <v>1075.933</v>
      </c>
      <c r="M67" s="87" t="s">
        <v>56</v>
      </c>
      <c r="N67" s="87">
        <f t="shared" si="41"/>
        <v>-32.74</v>
      </c>
      <c r="O67" s="87">
        <f t="shared" si="42"/>
        <v>-32.94</v>
      </c>
      <c r="P67" s="87" t="s">
        <v>56</v>
      </c>
      <c r="Q67" s="87">
        <f t="shared" si="43"/>
        <v>-14.6</v>
      </c>
      <c r="R67" s="87">
        <f t="shared" si="44"/>
        <v>-15.42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45">SUM(D69:D71)</f>
        <v>1134.8760101</v>
      </c>
      <c r="E68" s="7">
        <f t="shared" si="45"/>
        <v>2570.1466585021999</v>
      </c>
      <c r="F68" s="7">
        <f t="shared" si="45"/>
        <v>9155</v>
      </c>
      <c r="G68" s="7">
        <v>1636</v>
      </c>
      <c r="H68" s="7">
        <f t="shared" si="45"/>
        <v>3607</v>
      </c>
      <c r="I68" s="7">
        <f t="shared" si="45"/>
        <v>12880</v>
      </c>
      <c r="J68" s="7">
        <v>1315.5139999999999</v>
      </c>
      <c r="K68" s="7">
        <f t="shared" si="45"/>
        <v>2759.8107</v>
      </c>
      <c r="L68" s="7">
        <f t="shared" si="45"/>
        <v>9922.3019999999997</v>
      </c>
      <c r="M68" s="87">
        <f>ROUND(D68/G68*100-100,2)</f>
        <v>-30.63</v>
      </c>
      <c r="N68" s="87">
        <f t="shared" si="41"/>
        <v>-28.75</v>
      </c>
      <c r="O68" s="87">
        <f t="shared" si="42"/>
        <v>-28.92</v>
      </c>
      <c r="P68" s="87">
        <f>ROUND(D68/J68*100-100,2)</f>
        <v>-13.73</v>
      </c>
      <c r="Q68" s="87">
        <f t="shared" si="43"/>
        <v>-6.87</v>
      </c>
      <c r="R68" s="87">
        <f t="shared" si="44"/>
        <v>-7.73</v>
      </c>
      <c r="S68" s="27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452.52101010000001</v>
      </c>
      <c r="E69" s="13">
        <v>2011.378083503</v>
      </c>
      <c r="F69" s="7">
        <f t="shared" ref="F69:F74" si="46">ROUND(E69/280.713793*1000,0)</f>
        <v>7165</v>
      </c>
      <c r="G69" s="13">
        <v>759</v>
      </c>
      <c r="H69" s="13">
        <v>2794</v>
      </c>
      <c r="I69" s="7">
        <v>9976</v>
      </c>
      <c r="J69" s="7">
        <v>472.49099999999999</v>
      </c>
      <c r="K69" s="7">
        <v>1968.4420090000001</v>
      </c>
      <c r="L69" s="7">
        <v>7077.0990000000002</v>
      </c>
      <c r="M69" s="87">
        <f>ROUND(D69/G69*100-100,2)</f>
        <v>-40.380000000000003</v>
      </c>
      <c r="N69" s="87">
        <f t="shared" si="41"/>
        <v>-28.01</v>
      </c>
      <c r="O69" s="87">
        <f t="shared" si="42"/>
        <v>-28.18</v>
      </c>
      <c r="P69" s="87">
        <f>ROUND(D69/J69*100-100,2)</f>
        <v>-4.2300000000000004</v>
      </c>
      <c r="Q69" s="87">
        <f t="shared" si="43"/>
        <v>2.1800000000000002</v>
      </c>
      <c r="R69" s="87">
        <f t="shared" si="44"/>
        <v>1.24</v>
      </c>
      <c r="S69" s="27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0.83899999999999997</v>
      </c>
      <c r="E70" s="13">
        <v>4.8085557497999991</v>
      </c>
      <c r="F70" s="7">
        <f t="shared" si="46"/>
        <v>17</v>
      </c>
      <c r="G70" s="13">
        <v>3</v>
      </c>
      <c r="H70" s="13">
        <v>17</v>
      </c>
      <c r="I70" s="7">
        <v>60</v>
      </c>
      <c r="J70" s="7">
        <v>24.716000000000001</v>
      </c>
      <c r="K70" s="7">
        <v>135.84131099999999</v>
      </c>
      <c r="L70" s="7">
        <v>488.387</v>
      </c>
      <c r="M70" s="87">
        <f>ROUND(D70/G70*100-100,2)</f>
        <v>-72.03</v>
      </c>
      <c r="N70" s="87">
        <f t="shared" ref="N70" si="47">ROUND(E70/H70*100-100,2)</f>
        <v>-71.709999999999994</v>
      </c>
      <c r="O70" s="87">
        <f t="shared" ref="O70" si="48">ROUND(F70/I70*100-100,2)</f>
        <v>-71.67</v>
      </c>
      <c r="P70" s="87">
        <f>ROUND(D70/J70*100-100,2)</f>
        <v>-96.61</v>
      </c>
      <c r="Q70" s="87">
        <f t="shared" ref="Q70" si="49">ROUND(E70/K70*100-100,2)</f>
        <v>-96.46</v>
      </c>
      <c r="R70" s="87">
        <f t="shared" ref="R70" si="50">ROUND(F70/L70*100-100,2)</f>
        <v>-96.52</v>
      </c>
      <c r="S70" s="27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681.51599999999996</v>
      </c>
      <c r="E71" s="13">
        <v>553.96001924940015</v>
      </c>
      <c r="F71" s="7">
        <f t="shared" si="46"/>
        <v>1973</v>
      </c>
      <c r="G71" s="13">
        <v>874</v>
      </c>
      <c r="H71" s="13">
        <v>796</v>
      </c>
      <c r="I71" s="7">
        <v>2844</v>
      </c>
      <c r="J71" s="7">
        <v>818.30700000000002</v>
      </c>
      <c r="K71" s="7">
        <v>655.52737999999999</v>
      </c>
      <c r="L71" s="7">
        <v>2356.8159999999998</v>
      </c>
      <c r="M71" s="87">
        <f>ROUND(D71/G71*100-100,2)</f>
        <v>-22.02</v>
      </c>
      <c r="N71" s="87">
        <f t="shared" si="41"/>
        <v>-30.41</v>
      </c>
      <c r="O71" s="87">
        <f t="shared" si="42"/>
        <v>-30.63</v>
      </c>
      <c r="P71" s="87">
        <f>ROUND(D71/J71*100-100,2)</f>
        <v>-16.72</v>
      </c>
      <c r="Q71" s="87">
        <f t="shared" si="43"/>
        <v>-15.49</v>
      </c>
      <c r="R71" s="87">
        <f t="shared" si="44"/>
        <v>-16.29</v>
      </c>
      <c r="S71" s="27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87" t="s">
        <v>118</v>
      </c>
      <c r="E72" s="13">
        <v>9823.3317837087798</v>
      </c>
      <c r="F72" s="7">
        <f t="shared" si="46"/>
        <v>34994</v>
      </c>
      <c r="G72" s="87" t="s">
        <v>118</v>
      </c>
      <c r="H72" s="13">
        <v>10697</v>
      </c>
      <c r="I72" s="7">
        <v>38193</v>
      </c>
      <c r="J72" s="87" t="s">
        <v>118</v>
      </c>
      <c r="K72" s="7">
        <v>9768.7586200000005</v>
      </c>
      <c r="L72" s="7">
        <v>35121.400999999998</v>
      </c>
      <c r="M72" s="87" t="s">
        <v>56</v>
      </c>
      <c r="N72" s="87">
        <f t="shared" si="41"/>
        <v>-8.17</v>
      </c>
      <c r="O72" s="87">
        <f t="shared" si="42"/>
        <v>-8.3800000000000008</v>
      </c>
      <c r="P72" s="87" t="s">
        <v>4</v>
      </c>
      <c r="Q72" s="87">
        <f t="shared" si="43"/>
        <v>0.56000000000000005</v>
      </c>
      <c r="R72" s="87">
        <f t="shared" si="44"/>
        <v>-0.36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87" t="s">
        <v>118</v>
      </c>
      <c r="E73" s="13">
        <v>1175.4905686892992</v>
      </c>
      <c r="F73" s="7">
        <f t="shared" si="46"/>
        <v>4188</v>
      </c>
      <c r="G73" s="87" t="s">
        <v>118</v>
      </c>
      <c r="H73" s="13">
        <v>1287</v>
      </c>
      <c r="I73" s="7">
        <v>4595</v>
      </c>
      <c r="J73" s="87" t="s">
        <v>118</v>
      </c>
      <c r="K73" s="7">
        <v>1248.8607480000001</v>
      </c>
      <c r="L73" s="7">
        <v>4489.9920000000002</v>
      </c>
      <c r="M73" s="87" t="s">
        <v>56</v>
      </c>
      <c r="N73" s="87">
        <f t="shared" si="41"/>
        <v>-8.66</v>
      </c>
      <c r="O73" s="87">
        <f t="shared" si="42"/>
        <v>-8.86</v>
      </c>
      <c r="P73" s="87" t="s">
        <v>4</v>
      </c>
      <c r="Q73" s="87">
        <f t="shared" si="43"/>
        <v>-5.87</v>
      </c>
      <c r="R73" s="87">
        <f t="shared" si="44"/>
        <v>-6.73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81</v>
      </c>
      <c r="E74" s="13">
        <v>75.157063315899947</v>
      </c>
      <c r="F74" s="7">
        <f t="shared" si="46"/>
        <v>268</v>
      </c>
      <c r="G74" s="13">
        <v>101</v>
      </c>
      <c r="H74" s="13">
        <v>117</v>
      </c>
      <c r="I74" s="7">
        <v>417</v>
      </c>
      <c r="J74" s="7">
        <v>118.27500000000001</v>
      </c>
      <c r="K74" s="7">
        <v>105.645831</v>
      </c>
      <c r="L74" s="7">
        <v>379.82299999999998</v>
      </c>
      <c r="M74" s="87">
        <f>ROUND(D74/G74*100-100,2)</f>
        <v>-19.8</v>
      </c>
      <c r="N74" s="87">
        <f t="shared" si="41"/>
        <v>-35.76</v>
      </c>
      <c r="O74" s="87">
        <f t="shared" si="42"/>
        <v>-35.729999999999997</v>
      </c>
      <c r="P74" s="87">
        <f>ROUND(D74/J74*100-100,2)</f>
        <v>-31.52</v>
      </c>
      <c r="Q74" s="87">
        <f t="shared" si="43"/>
        <v>-28.86</v>
      </c>
      <c r="R74" s="87">
        <f t="shared" si="44"/>
        <v>-29.44</v>
      </c>
      <c r="S74" s="27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87"/>
      <c r="E75" s="7">
        <f t="shared" ref="E75:L75" si="51">SUM(E76:E79)</f>
        <v>38958.529698977509</v>
      </c>
      <c r="F75" s="7">
        <f t="shared" si="51"/>
        <v>138784</v>
      </c>
      <c r="G75" s="87" t="s">
        <v>118</v>
      </c>
      <c r="H75" s="7">
        <f t="shared" si="51"/>
        <v>37223</v>
      </c>
      <c r="I75" s="7">
        <f t="shared" si="51"/>
        <v>132898</v>
      </c>
      <c r="J75" s="87"/>
      <c r="K75" s="7">
        <f t="shared" si="51"/>
        <v>31360.559732000002</v>
      </c>
      <c r="L75" s="7">
        <f t="shared" si="51"/>
        <v>112750.00399999999</v>
      </c>
      <c r="M75" s="87" t="s">
        <v>56</v>
      </c>
      <c r="N75" s="87">
        <f t="shared" si="41"/>
        <v>4.66</v>
      </c>
      <c r="O75" s="87">
        <f t="shared" si="42"/>
        <v>4.43</v>
      </c>
      <c r="P75" s="87"/>
      <c r="Q75" s="87">
        <f t="shared" si="43"/>
        <v>24.23</v>
      </c>
      <c r="R75" s="87">
        <f t="shared" si="44"/>
        <v>23.09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f>ROUND(E76/280.713793*1000,0)</f>
        <v>0</v>
      </c>
      <c r="G76" s="7">
        <f>ROUND(F76/280.713793*1000,0)</f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27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38070.956620899997</v>
      </c>
      <c r="E77" s="13">
        <v>11321.894222727498</v>
      </c>
      <c r="F77" s="7">
        <f>ROUND(E77/280.713793*1000,0)</f>
        <v>40333</v>
      </c>
      <c r="G77" s="13">
        <v>38458</v>
      </c>
      <c r="H77" s="13">
        <v>11718</v>
      </c>
      <c r="I77" s="7">
        <v>41836</v>
      </c>
      <c r="J77" s="7">
        <v>26611.946</v>
      </c>
      <c r="K77" s="7">
        <v>8428.9895680000009</v>
      </c>
      <c r="L77" s="7">
        <v>30304.584999999999</v>
      </c>
      <c r="M77" s="87">
        <f t="shared" ref="M77:O78" si="52">ROUND(D77/G77*100-100,2)</f>
        <v>-1.01</v>
      </c>
      <c r="N77" s="87">
        <f t="shared" si="52"/>
        <v>-3.38</v>
      </c>
      <c r="O77" s="87">
        <f t="shared" si="52"/>
        <v>-3.59</v>
      </c>
      <c r="P77" s="87">
        <f>ROUND(D77/J77*100-100,2)</f>
        <v>43.06</v>
      </c>
      <c r="Q77" s="87">
        <f t="shared" ref="P77:R78" si="53">ROUND(E77/K77*100-100,2)</f>
        <v>34.32</v>
      </c>
      <c r="R77" s="87">
        <f t="shared" si="53"/>
        <v>33.090000000000003</v>
      </c>
      <c r="S77" s="27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6314.8418817831098</v>
      </c>
      <c r="E78" s="13">
        <v>10244.405502907601</v>
      </c>
      <c r="F78" s="7">
        <f>ROUND(E78/280.713793*1000,0)</f>
        <v>36494</v>
      </c>
      <c r="G78" s="13">
        <v>9294</v>
      </c>
      <c r="H78" s="13">
        <v>10062</v>
      </c>
      <c r="I78" s="7">
        <v>35924</v>
      </c>
      <c r="J78" s="7">
        <v>7356.6490000000003</v>
      </c>
      <c r="K78" s="7">
        <v>8264.5506559999994</v>
      </c>
      <c r="L78" s="7">
        <v>29713.361000000001</v>
      </c>
      <c r="M78" s="87">
        <f t="shared" si="52"/>
        <v>-32.049999999999997</v>
      </c>
      <c r="N78" s="87">
        <f t="shared" si="52"/>
        <v>1.81</v>
      </c>
      <c r="O78" s="87">
        <f t="shared" si="52"/>
        <v>1.59</v>
      </c>
      <c r="P78" s="87">
        <f t="shared" si="53"/>
        <v>-14.16</v>
      </c>
      <c r="Q78" s="87">
        <f t="shared" si="53"/>
        <v>23.96</v>
      </c>
      <c r="R78" s="87">
        <f t="shared" si="53"/>
        <v>22.82</v>
      </c>
      <c r="S78" s="27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87" t="s">
        <v>118</v>
      </c>
      <c r="E79" s="13">
        <v>17392.229973342404</v>
      </c>
      <c r="F79" s="7">
        <f>ROUND(E79/280.713793*1000,0)</f>
        <v>61957</v>
      </c>
      <c r="G79" s="87" t="s">
        <v>118</v>
      </c>
      <c r="H79" s="13">
        <v>15443</v>
      </c>
      <c r="I79" s="7">
        <v>55138</v>
      </c>
      <c r="J79" s="87" t="s">
        <v>118</v>
      </c>
      <c r="K79" s="7">
        <v>14667.019507999999</v>
      </c>
      <c r="L79" s="7">
        <v>52732.057999999997</v>
      </c>
      <c r="M79" s="87" t="s">
        <v>56</v>
      </c>
      <c r="N79" s="87">
        <f t="shared" ref="N79:O83" si="54">ROUND(E79/H79*100-100,2)</f>
        <v>12.62</v>
      </c>
      <c r="O79" s="87">
        <f t="shared" si="54"/>
        <v>12.37</v>
      </c>
      <c r="P79" s="87" t="s">
        <v>56</v>
      </c>
      <c r="Q79" s="87">
        <f t="shared" ref="P79:R83" si="55">ROUND(E79/K79*100-100,2)</f>
        <v>18.579999999999998</v>
      </c>
      <c r="R79" s="87">
        <f t="shared" si="55"/>
        <v>17.489999999999998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87" t="s">
        <v>118</v>
      </c>
      <c r="E80" s="7">
        <f>SUM(E81:E88)</f>
        <v>7333.8056904866999</v>
      </c>
      <c r="F80" s="7">
        <f>SUM(F81:F88)</f>
        <v>26126</v>
      </c>
      <c r="G80" s="87" t="s">
        <v>118</v>
      </c>
      <c r="H80" s="7">
        <f>SUM(H81:H88)</f>
        <v>10737</v>
      </c>
      <c r="I80" s="7">
        <f>SUM(I81:I88)</f>
        <v>38337</v>
      </c>
      <c r="J80" s="87" t="s">
        <v>118</v>
      </c>
      <c r="K80" s="7">
        <f>SUM(K81:K88)</f>
        <v>7863.386563</v>
      </c>
      <c r="L80" s="7">
        <f>SUM(L81:L88)</f>
        <v>28271.072</v>
      </c>
      <c r="M80" s="87" t="s">
        <v>56</v>
      </c>
      <c r="N80" s="87">
        <f t="shared" si="54"/>
        <v>-31.7</v>
      </c>
      <c r="O80" s="87">
        <f t="shared" si="54"/>
        <v>-31.85</v>
      </c>
      <c r="P80" s="87" t="s">
        <v>56</v>
      </c>
      <c r="Q80" s="87">
        <f t="shared" si="55"/>
        <v>-6.73</v>
      </c>
      <c r="R80" s="87">
        <f t="shared" si="55"/>
        <v>-7.59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115</v>
      </c>
      <c r="E81" s="13">
        <v>727.81728605199987</v>
      </c>
      <c r="F81" s="7">
        <f>ROUND(E81/280.713793*1000,0)</f>
        <v>2593</v>
      </c>
      <c r="G81" s="13">
        <v>199</v>
      </c>
      <c r="H81" s="13">
        <v>1252</v>
      </c>
      <c r="I81" s="7">
        <v>4470</v>
      </c>
      <c r="J81" s="7">
        <v>217.72300000000001</v>
      </c>
      <c r="K81" s="7">
        <v>1041.2292540000001</v>
      </c>
      <c r="L81" s="7">
        <v>3743.5070000000001</v>
      </c>
      <c r="M81" s="87">
        <f>ROUND(D81/G81*100-100,2)</f>
        <v>-42.21</v>
      </c>
      <c r="N81" s="87">
        <f t="shared" si="54"/>
        <v>-41.87</v>
      </c>
      <c r="O81" s="87">
        <f t="shared" si="54"/>
        <v>-41.99</v>
      </c>
      <c r="P81" s="87">
        <f t="shared" si="55"/>
        <v>-47.18</v>
      </c>
      <c r="Q81" s="87">
        <f t="shared" si="55"/>
        <v>-30.1</v>
      </c>
      <c r="R81" s="87">
        <f t="shared" si="55"/>
        <v>-30.73</v>
      </c>
      <c r="S81" s="27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87" t="s">
        <v>118</v>
      </c>
      <c r="E82" s="13">
        <v>1010.0302376955999</v>
      </c>
      <c r="F82" s="7">
        <f>ROUND(E82/280.713793*1000,0)</f>
        <v>3598</v>
      </c>
      <c r="G82" s="87" t="s">
        <v>118</v>
      </c>
      <c r="H82" s="13">
        <v>1206</v>
      </c>
      <c r="I82" s="7">
        <v>4306</v>
      </c>
      <c r="J82" s="87" t="s">
        <v>118</v>
      </c>
      <c r="K82" s="7">
        <v>748.89594</v>
      </c>
      <c r="L82" s="7">
        <v>2692.491</v>
      </c>
      <c r="M82" s="87" t="s">
        <v>56</v>
      </c>
      <c r="N82" s="87">
        <f t="shared" si="54"/>
        <v>-16.25</v>
      </c>
      <c r="O82" s="87">
        <f t="shared" si="54"/>
        <v>-16.440000000000001</v>
      </c>
      <c r="P82" s="87"/>
      <c r="Q82" s="87">
        <f t="shared" si="55"/>
        <v>34.869999999999997</v>
      </c>
      <c r="R82" s="87">
        <f t="shared" si="55"/>
        <v>33.630000000000003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87" t="s">
        <v>118</v>
      </c>
      <c r="E83" s="7">
        <v>735.97101656810014</v>
      </c>
      <c r="F83" s="7">
        <f>ROUND(E83/280.713793*1000,0)</f>
        <v>2622</v>
      </c>
      <c r="G83" s="87" t="s">
        <v>118</v>
      </c>
      <c r="H83" s="7">
        <v>1243</v>
      </c>
      <c r="I83" s="7">
        <v>4440</v>
      </c>
      <c r="J83" s="87" t="s">
        <v>118</v>
      </c>
      <c r="K83" s="7">
        <v>1074.6328229999999</v>
      </c>
      <c r="L83" s="7">
        <v>3863.6089999999999</v>
      </c>
      <c r="M83" s="87" t="s">
        <v>56</v>
      </c>
      <c r="N83" s="87">
        <f t="shared" si="54"/>
        <v>-40.79</v>
      </c>
      <c r="O83" s="87">
        <f t="shared" si="54"/>
        <v>-40.950000000000003</v>
      </c>
      <c r="P83" s="87" t="s">
        <v>56</v>
      </c>
      <c r="Q83" s="87">
        <f t="shared" si="55"/>
        <v>-31.51</v>
      </c>
      <c r="R83" s="87">
        <f t="shared" si="55"/>
        <v>-32.14</v>
      </c>
      <c r="T83" s="9"/>
      <c r="U83" s="9"/>
      <c r="W83" s="11"/>
    </row>
    <row r="84" spans="1:23" x14ac:dyDescent="0.5">
      <c r="B84" s="3" t="s">
        <v>80</v>
      </c>
      <c r="C84" s="88"/>
      <c r="D84" s="87"/>
      <c r="F84" s="7"/>
      <c r="G84" s="87"/>
      <c r="H84" s="7"/>
      <c r="I84" s="7"/>
      <c r="J84" s="87"/>
      <c r="M84" s="87"/>
      <c r="N84" s="87"/>
      <c r="O84" s="87"/>
      <c r="P84" s="87"/>
      <c r="Q84" s="87"/>
      <c r="R84" s="87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87" t="s">
        <v>118</v>
      </c>
      <c r="E85" s="7">
        <v>1081.8603570097</v>
      </c>
      <c r="F85" s="7">
        <f t="shared" ref="F85:F95" si="56">ROUND(E85/280.713793*1000,0)</f>
        <v>3854</v>
      </c>
      <c r="G85" s="87" t="s">
        <v>118</v>
      </c>
      <c r="H85" s="13">
        <v>1168</v>
      </c>
      <c r="I85" s="7">
        <v>4172</v>
      </c>
      <c r="J85" s="87" t="s">
        <v>118</v>
      </c>
      <c r="K85" s="7">
        <v>618.87323600000002</v>
      </c>
      <c r="L85" s="7">
        <v>2225.02</v>
      </c>
      <c r="M85" s="87" t="s">
        <v>56</v>
      </c>
      <c r="N85" s="87">
        <f t="shared" ref="M85:N95" si="57">ROUND(E85/H85*100-100,2)</f>
        <v>-7.37</v>
      </c>
      <c r="O85" s="87">
        <f t="shared" ref="O85:O95" si="58">ROUND(F85/I85*100-100,2)</f>
        <v>-7.62</v>
      </c>
      <c r="P85" s="87" t="s">
        <v>56</v>
      </c>
      <c r="Q85" s="87">
        <f t="shared" ref="Q85:Q95" si="59">ROUND(E85/K85*100-100,2)</f>
        <v>74.81</v>
      </c>
      <c r="R85" s="87">
        <f t="shared" ref="R85:R95" si="60">ROUND(F85/L85*100-100,2)</f>
        <v>73.209999999999994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87" t="s">
        <v>118</v>
      </c>
      <c r="E86" s="13">
        <v>444.14483205670012</v>
      </c>
      <c r="F86" s="7">
        <f t="shared" si="56"/>
        <v>1582</v>
      </c>
      <c r="G86" s="87" t="s">
        <v>118</v>
      </c>
      <c r="H86" s="13">
        <v>551</v>
      </c>
      <c r="I86" s="7">
        <v>1967</v>
      </c>
      <c r="J86" s="87" t="s">
        <v>118</v>
      </c>
      <c r="K86" s="7">
        <v>511.95421299999998</v>
      </c>
      <c r="L86" s="7">
        <v>1840.615</v>
      </c>
      <c r="M86" s="87" t="s">
        <v>56</v>
      </c>
      <c r="N86" s="87">
        <f t="shared" si="57"/>
        <v>-19.39</v>
      </c>
      <c r="O86" s="87">
        <f t="shared" si="58"/>
        <v>-19.57</v>
      </c>
      <c r="P86" s="87" t="s">
        <v>56</v>
      </c>
      <c r="Q86" s="87">
        <f t="shared" si="59"/>
        <v>-13.25</v>
      </c>
      <c r="R86" s="87">
        <f t="shared" si="60"/>
        <v>-14.05</v>
      </c>
      <c r="T86" s="9"/>
      <c r="U86" s="9"/>
      <c r="W86" s="11"/>
    </row>
    <row r="87" spans="1:23" x14ac:dyDescent="0.5">
      <c r="B87" s="3" t="s">
        <v>115</v>
      </c>
      <c r="C87" s="12" t="s">
        <v>77</v>
      </c>
      <c r="D87" s="13">
        <v>1328.8268</v>
      </c>
      <c r="E87" s="13">
        <v>1597.4540991289002</v>
      </c>
      <c r="F87" s="7">
        <f t="shared" si="56"/>
        <v>5691</v>
      </c>
      <c r="G87" s="13">
        <v>2405</v>
      </c>
      <c r="H87" s="13">
        <v>2729</v>
      </c>
      <c r="I87" s="7">
        <v>9742</v>
      </c>
      <c r="J87" s="7">
        <v>1715.134</v>
      </c>
      <c r="K87" s="7">
        <v>2245.2415169999999</v>
      </c>
      <c r="L87" s="7">
        <v>8072.2719999999999</v>
      </c>
      <c r="M87" s="87">
        <f t="shared" si="57"/>
        <v>-44.75</v>
      </c>
      <c r="N87" s="87">
        <f t="shared" si="57"/>
        <v>-41.46</v>
      </c>
      <c r="O87" s="87">
        <f t="shared" si="58"/>
        <v>-41.58</v>
      </c>
      <c r="P87" s="87">
        <f t="shared" ref="P87" si="61">ROUND(D87/J87*100-100,2)</f>
        <v>-22.52</v>
      </c>
      <c r="Q87" s="87">
        <f t="shared" si="59"/>
        <v>-28.85</v>
      </c>
      <c r="R87" s="87">
        <f t="shared" si="60"/>
        <v>-29.5</v>
      </c>
      <c r="S87" s="27"/>
      <c r="T87" s="9"/>
      <c r="U87" s="9"/>
      <c r="W87" s="11"/>
    </row>
    <row r="88" spans="1:23" x14ac:dyDescent="0.5">
      <c r="B88" s="3" t="s">
        <v>116</v>
      </c>
      <c r="C88" s="12" t="s">
        <v>7</v>
      </c>
      <c r="D88" s="87" t="s">
        <v>118</v>
      </c>
      <c r="E88" s="13">
        <v>1736.5278619756998</v>
      </c>
      <c r="F88" s="7">
        <f t="shared" si="56"/>
        <v>6186</v>
      </c>
      <c r="G88" s="87" t="s">
        <v>118</v>
      </c>
      <c r="H88" s="13">
        <v>2588</v>
      </c>
      <c r="I88" s="7">
        <v>9240</v>
      </c>
      <c r="J88" s="87" t="s">
        <v>118</v>
      </c>
      <c r="K88" s="7">
        <v>1622.5595800000001</v>
      </c>
      <c r="L88" s="7">
        <v>5833.558</v>
      </c>
      <c r="M88" s="87" t="s">
        <v>56</v>
      </c>
      <c r="N88" s="87">
        <f t="shared" si="57"/>
        <v>-32.9</v>
      </c>
      <c r="O88" s="87">
        <f t="shared" si="58"/>
        <v>-33.049999999999997</v>
      </c>
      <c r="P88" s="87" t="s">
        <v>56</v>
      </c>
      <c r="Q88" s="87">
        <f t="shared" si="59"/>
        <v>7.02</v>
      </c>
      <c r="R88" s="87">
        <f t="shared" si="60"/>
        <v>6.04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112</v>
      </c>
      <c r="D89" s="13">
        <v>91</v>
      </c>
      <c r="E89" s="13">
        <v>358.62942745000009</v>
      </c>
      <c r="F89" s="7">
        <f t="shared" si="56"/>
        <v>1278</v>
      </c>
      <c r="G89" s="13">
        <v>16</v>
      </c>
      <c r="H89" s="13">
        <v>51</v>
      </c>
      <c r="I89" s="7">
        <v>181</v>
      </c>
      <c r="J89" s="7">
        <v>27</v>
      </c>
      <c r="K89" s="7">
        <v>51.193570999999999</v>
      </c>
      <c r="L89" s="7">
        <v>184.05600000000001</v>
      </c>
      <c r="M89" s="87">
        <f>ROUND(D89/G89*100-100,2)</f>
        <v>468.75</v>
      </c>
      <c r="N89" s="87">
        <f t="shared" si="57"/>
        <v>603.19000000000005</v>
      </c>
      <c r="O89" s="87">
        <f t="shared" si="58"/>
        <v>606.08000000000004</v>
      </c>
      <c r="P89" s="87">
        <f t="shared" ref="P89" si="62">ROUND(D89/J89*100-100,2)</f>
        <v>237.04</v>
      </c>
      <c r="Q89" s="87">
        <f t="shared" si="59"/>
        <v>600.54</v>
      </c>
      <c r="R89" s="87">
        <f t="shared" si="60"/>
        <v>594.35</v>
      </c>
      <c r="S89" s="27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87" t="s">
        <v>118</v>
      </c>
      <c r="E90" s="13">
        <v>157.2500068889</v>
      </c>
      <c r="F90" s="7">
        <f t="shared" si="56"/>
        <v>560</v>
      </c>
      <c r="G90" s="87" t="s">
        <v>118</v>
      </c>
      <c r="H90" s="13">
        <v>276</v>
      </c>
      <c r="I90" s="7">
        <v>986</v>
      </c>
      <c r="J90" s="87" t="s">
        <v>118</v>
      </c>
      <c r="K90" s="7">
        <v>18.473193999999999</v>
      </c>
      <c r="L90" s="7">
        <v>66.418000000000006</v>
      </c>
      <c r="M90" s="87" t="s">
        <v>56</v>
      </c>
      <c r="N90" s="87">
        <f t="shared" si="57"/>
        <v>-43.03</v>
      </c>
      <c r="O90" s="87">
        <f t="shared" si="58"/>
        <v>-43.2</v>
      </c>
      <c r="P90" s="87" t="s">
        <v>56</v>
      </c>
      <c r="Q90" s="87">
        <f t="shared" si="59"/>
        <v>751.23</v>
      </c>
      <c r="R90" s="87">
        <f t="shared" si="60"/>
        <v>743.14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56">
        <v>98.338179999999994</v>
      </c>
      <c r="E91" s="13">
        <v>144.53097134729998</v>
      </c>
      <c r="F91" s="7">
        <f t="shared" si="56"/>
        <v>515</v>
      </c>
      <c r="G91" s="56">
        <v>43</v>
      </c>
      <c r="H91" s="13">
        <v>115</v>
      </c>
      <c r="I91" s="7">
        <v>411</v>
      </c>
      <c r="J91" s="7">
        <v>77</v>
      </c>
      <c r="K91" s="7">
        <v>96.462974000000003</v>
      </c>
      <c r="L91" s="7">
        <v>346.80799999999999</v>
      </c>
      <c r="M91" s="87">
        <f>ROUND(D91/G91*100-100,2)</f>
        <v>128.69</v>
      </c>
      <c r="N91" s="87">
        <f t="shared" si="57"/>
        <v>25.68</v>
      </c>
      <c r="O91" s="87">
        <f t="shared" si="58"/>
        <v>25.3</v>
      </c>
      <c r="P91" s="87">
        <f t="shared" ref="P91:P92" si="63">ROUND(D91/J91*100-100,2)</f>
        <v>27.71</v>
      </c>
      <c r="Q91" s="87">
        <f t="shared" si="59"/>
        <v>49.83</v>
      </c>
      <c r="R91" s="87">
        <f t="shared" si="60"/>
        <v>48.5</v>
      </c>
      <c r="S91" s="27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56">
        <v>5415.4480000000003</v>
      </c>
      <c r="E92" s="13">
        <v>202.0896340125</v>
      </c>
      <c r="F92" s="7">
        <f t="shared" si="56"/>
        <v>720</v>
      </c>
      <c r="G92" s="56">
        <v>9183</v>
      </c>
      <c r="H92" s="13">
        <v>340</v>
      </c>
      <c r="I92" s="7">
        <v>1215</v>
      </c>
      <c r="J92" s="7">
        <v>42659</v>
      </c>
      <c r="K92" s="7">
        <v>2099.0652669999999</v>
      </c>
      <c r="L92" s="7">
        <v>7546.7269999999999</v>
      </c>
      <c r="M92" s="87">
        <f>ROUND(D92/G92*100-100,2)</f>
        <v>-41.03</v>
      </c>
      <c r="N92" s="87">
        <f t="shared" si="57"/>
        <v>-40.56</v>
      </c>
      <c r="O92" s="87">
        <f t="shared" si="58"/>
        <v>-40.74</v>
      </c>
      <c r="P92" s="87">
        <f t="shared" si="63"/>
        <v>-87.31</v>
      </c>
      <c r="Q92" s="87">
        <f t="shared" si="59"/>
        <v>-90.37</v>
      </c>
      <c r="R92" s="87">
        <f t="shared" si="60"/>
        <v>-90.46</v>
      </c>
      <c r="S92" s="27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87" t="s">
        <v>118</v>
      </c>
      <c r="E93" s="7">
        <v>29.410499999999999</v>
      </c>
      <c r="F93" s="7">
        <f t="shared" si="56"/>
        <v>105</v>
      </c>
      <c r="G93" s="87" t="s">
        <v>118</v>
      </c>
      <c r="H93" s="7">
        <v>0</v>
      </c>
      <c r="I93" s="7">
        <v>0</v>
      </c>
      <c r="J93" s="87" t="s">
        <v>118</v>
      </c>
      <c r="K93" s="7">
        <v>0</v>
      </c>
      <c r="L93" s="7">
        <v>0</v>
      </c>
      <c r="M93" s="87" t="s">
        <v>118</v>
      </c>
      <c r="N93" s="87">
        <v>100</v>
      </c>
      <c r="O93" s="87">
        <v>100</v>
      </c>
      <c r="P93" s="87" t="s">
        <v>118</v>
      </c>
      <c r="Q93" s="87">
        <v>100</v>
      </c>
      <c r="R93" s="87">
        <v>100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643830.6</v>
      </c>
      <c r="E94" s="13">
        <v>6637.1648505217017</v>
      </c>
      <c r="F94" s="7">
        <f t="shared" si="56"/>
        <v>23644</v>
      </c>
      <c r="G94" s="13">
        <v>627566</v>
      </c>
      <c r="H94" s="13">
        <v>6163</v>
      </c>
      <c r="I94" s="7">
        <v>22004</v>
      </c>
      <c r="J94" s="7">
        <v>664808</v>
      </c>
      <c r="K94" s="7">
        <v>6974.1509960000003</v>
      </c>
      <c r="L94" s="7">
        <v>25074.001</v>
      </c>
      <c r="M94" s="87">
        <f t="shared" ref="M94:M95" si="64">ROUND(D94/G94*100-100,2)</f>
        <v>2.59</v>
      </c>
      <c r="N94" s="87">
        <f t="shared" si="57"/>
        <v>7.69</v>
      </c>
      <c r="O94" s="87">
        <f t="shared" si="58"/>
        <v>7.45</v>
      </c>
      <c r="P94" s="87">
        <f t="shared" ref="P94:P95" si="65">ROUND(D94/J94*100-100,2)</f>
        <v>-3.16</v>
      </c>
      <c r="Q94" s="87">
        <f t="shared" si="59"/>
        <v>-4.83</v>
      </c>
      <c r="R94" s="87">
        <f t="shared" si="60"/>
        <v>-5.7</v>
      </c>
      <c r="S94" s="27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915.40449999999998</v>
      </c>
      <c r="E95" s="13">
        <v>502.01705882690004</v>
      </c>
      <c r="F95" s="7">
        <f t="shared" si="56"/>
        <v>1788</v>
      </c>
      <c r="G95" s="13">
        <v>1216</v>
      </c>
      <c r="H95" s="13">
        <v>541</v>
      </c>
      <c r="I95" s="7">
        <v>1933</v>
      </c>
      <c r="J95" s="7">
        <v>1707</v>
      </c>
      <c r="K95" s="7">
        <v>800.59373500000004</v>
      </c>
      <c r="L95" s="7">
        <v>2878.3589999999999</v>
      </c>
      <c r="M95" s="87">
        <f t="shared" si="64"/>
        <v>-24.72</v>
      </c>
      <c r="N95" s="87">
        <f t="shared" si="57"/>
        <v>-7.21</v>
      </c>
      <c r="O95" s="87">
        <f t="shared" si="58"/>
        <v>-7.5</v>
      </c>
      <c r="P95" s="87">
        <f t="shared" si="65"/>
        <v>-46.37</v>
      </c>
      <c r="Q95" s="87">
        <f t="shared" si="59"/>
        <v>-37.29</v>
      </c>
      <c r="R95" s="87">
        <f t="shared" si="60"/>
        <v>-37.880000000000003</v>
      </c>
      <c r="S95" s="27"/>
      <c r="T95" s="9"/>
      <c r="U95" s="9"/>
      <c r="W95" s="11"/>
    </row>
    <row r="96" spans="1:23" x14ac:dyDescent="0.5">
      <c r="C96" s="88"/>
      <c r="D96" s="7"/>
      <c r="E96" s="7"/>
      <c r="F96" s="7"/>
      <c r="G96" s="7"/>
      <c r="H96" s="7"/>
      <c r="I96" s="7"/>
      <c r="J96" s="7"/>
      <c r="K96" s="7"/>
      <c r="L96" s="7"/>
      <c r="M96" s="87"/>
      <c r="N96" s="87"/>
      <c r="O96" s="87"/>
      <c r="P96" s="87"/>
      <c r="Q96" s="87"/>
      <c r="R96" s="87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66">E8-SUM(E10,E26,E41,E47)</f>
        <v>43855.007642646087</v>
      </c>
      <c r="F97" s="7">
        <f t="shared" si="66"/>
        <v>156230</v>
      </c>
      <c r="G97" s="2"/>
      <c r="H97" s="7">
        <f t="shared" si="66"/>
        <v>62272</v>
      </c>
      <c r="I97" s="7">
        <f t="shared" si="66"/>
        <v>222331</v>
      </c>
      <c r="J97" s="7"/>
      <c r="K97" s="7">
        <f t="shared" si="66"/>
        <v>53624.451445000013</v>
      </c>
      <c r="L97" s="7">
        <f t="shared" si="66"/>
        <v>192794.946</v>
      </c>
      <c r="M97" s="87"/>
      <c r="N97" s="87">
        <f t="shared" ref="N97" si="67">ROUND(E97/H97*100-100,2)</f>
        <v>-29.58</v>
      </c>
      <c r="O97" s="87">
        <f t="shared" ref="O97" si="68">ROUND(F97/I97*100-100,2)</f>
        <v>-29.73</v>
      </c>
      <c r="P97" s="87"/>
      <c r="Q97" s="87">
        <f t="shared" ref="Q97" si="69">ROUND(E97/K97*100-100,2)</f>
        <v>-18.22</v>
      </c>
      <c r="R97" s="87">
        <f t="shared" ref="R97" si="70">ROUND(F97/L97*100-100,2)</f>
        <v>-18.97</v>
      </c>
      <c r="W97" s="11"/>
    </row>
    <row r="98" spans="1:23" x14ac:dyDescent="0.5">
      <c r="A98" s="49"/>
      <c r="B98" s="50"/>
      <c r="C98" s="50"/>
      <c r="D98" s="4"/>
      <c r="E98" s="4"/>
      <c r="F98" s="4"/>
      <c r="G98" s="4"/>
      <c r="H98" s="4"/>
      <c r="I98" s="4"/>
      <c r="J98" s="57"/>
      <c r="K98" s="57"/>
      <c r="L98" s="57"/>
      <c r="M98" s="50"/>
      <c r="N98" s="52"/>
      <c r="O98" s="52"/>
      <c r="P98" s="51"/>
      <c r="Q98" s="50"/>
      <c r="R98" s="51"/>
    </row>
    <row r="99" spans="1:23" x14ac:dyDescent="0.5">
      <c r="A99" s="3"/>
      <c r="B99" s="58" t="s">
        <v>131</v>
      </c>
      <c r="K99" s="59"/>
      <c r="L99" s="59"/>
    </row>
    <row r="100" spans="1:23" x14ac:dyDescent="0.5">
      <c r="A100" s="1" t="s">
        <v>107</v>
      </c>
      <c r="K100" s="59"/>
      <c r="L100" s="59"/>
    </row>
    <row r="101" spans="1:23" x14ac:dyDescent="0.5">
      <c r="B101" s="3" t="s">
        <v>117</v>
      </c>
      <c r="D101" s="8"/>
      <c r="E101" s="8"/>
      <c r="F101" s="8"/>
      <c r="K101" s="60"/>
      <c r="L101" s="60"/>
    </row>
    <row r="102" spans="1:23" x14ac:dyDescent="0.5">
      <c r="C102" s="3"/>
      <c r="D102" s="8"/>
      <c r="E102" s="8"/>
      <c r="F102" s="8"/>
      <c r="G102" s="12"/>
      <c r="H102"/>
      <c r="I102" s="8"/>
      <c r="K102" s="60"/>
      <c r="L102" s="60"/>
    </row>
    <row r="103" spans="1:23" x14ac:dyDescent="0.5">
      <c r="C103" s="3"/>
      <c r="D103" s="8"/>
      <c r="E103" s="8"/>
      <c r="F103" s="8"/>
      <c r="G103" s="12"/>
      <c r="H103" s="8"/>
      <c r="I103" s="8"/>
      <c r="K103" s="60"/>
      <c r="L103" s="60"/>
    </row>
    <row r="104" spans="1:23" x14ac:dyDescent="0.5">
      <c r="A104" s="118" t="s">
        <v>124</v>
      </c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111</v>
      </c>
      <c r="K106" s="2"/>
    </row>
    <row r="107" spans="1:23" x14ac:dyDescent="0.5">
      <c r="E107" s="2"/>
      <c r="H107" s="2"/>
      <c r="I107" s="3" t="s">
        <v>110</v>
      </c>
      <c r="J107" s="50"/>
      <c r="K107" s="4"/>
      <c r="L107" s="50"/>
    </row>
    <row r="108" spans="1:23" x14ac:dyDescent="0.5">
      <c r="A108" s="61"/>
      <c r="B108" s="62"/>
      <c r="C108" s="21" t="s">
        <v>92</v>
      </c>
      <c r="D108" s="115" t="s">
        <v>125</v>
      </c>
      <c r="E108" s="116"/>
      <c r="F108" s="117"/>
      <c r="G108" s="115" t="s">
        <v>126</v>
      </c>
      <c r="H108" s="116"/>
      <c r="I108" s="117"/>
      <c r="J108" s="63" t="s">
        <v>127</v>
      </c>
      <c r="K108" s="2"/>
    </row>
    <row r="109" spans="1:23" x14ac:dyDescent="0.5">
      <c r="A109" s="1" t="s">
        <v>1</v>
      </c>
      <c r="B109" s="64"/>
      <c r="C109" s="12" t="s">
        <v>93</v>
      </c>
      <c r="D109" s="29"/>
      <c r="E109" s="2"/>
      <c r="F109" s="28"/>
      <c r="H109" s="65"/>
      <c r="J109" s="66" t="s">
        <v>128</v>
      </c>
      <c r="K109" s="4"/>
      <c r="L109" s="50"/>
    </row>
    <row r="110" spans="1:23" x14ac:dyDescent="0.5">
      <c r="A110" s="3" t="s">
        <v>2</v>
      </c>
      <c r="B110" s="64" t="s">
        <v>95</v>
      </c>
      <c r="C110" s="12" t="s">
        <v>96</v>
      </c>
      <c r="D110" s="32" t="s">
        <v>97</v>
      </c>
      <c r="E110" s="129" t="s">
        <v>98</v>
      </c>
      <c r="F110" s="130"/>
      <c r="G110" s="32" t="s">
        <v>97</v>
      </c>
      <c r="H110" s="129" t="s">
        <v>98</v>
      </c>
      <c r="I110" s="130"/>
      <c r="J110" s="32" t="s">
        <v>97</v>
      </c>
      <c r="K110" s="115" t="s">
        <v>98</v>
      </c>
      <c r="L110" s="116"/>
    </row>
    <row r="111" spans="1:23" x14ac:dyDescent="0.5">
      <c r="A111" s="50"/>
      <c r="B111" s="53"/>
      <c r="C111" s="35" t="s">
        <v>99</v>
      </c>
      <c r="D111" s="53"/>
      <c r="E111" s="36" t="s">
        <v>100</v>
      </c>
      <c r="F111" s="37" t="s">
        <v>101</v>
      </c>
      <c r="G111" s="67"/>
      <c r="H111" s="36" t="s">
        <v>100</v>
      </c>
      <c r="I111" s="37" t="s">
        <v>102</v>
      </c>
      <c r="J111" s="91"/>
      <c r="K111" s="36" t="s">
        <v>100</v>
      </c>
      <c r="L111" s="42" t="s">
        <v>102</v>
      </c>
    </row>
    <row r="112" spans="1:23" x14ac:dyDescent="0.5">
      <c r="A112" s="3"/>
      <c r="B112" s="3" t="s">
        <v>3</v>
      </c>
      <c r="D112" s="95"/>
      <c r="E112" s="95">
        <v>7495497</v>
      </c>
      <c r="F112" s="95">
        <v>26895734</v>
      </c>
      <c r="G112" s="90"/>
      <c r="H112" s="90">
        <v>7171882.5663329996</v>
      </c>
      <c r="I112" s="90">
        <v>25277546.118999999</v>
      </c>
      <c r="J112" s="87"/>
      <c r="K112" s="87">
        <f>ROUND(E112/H112*100-100,2)</f>
        <v>4.51</v>
      </c>
      <c r="L112" s="87">
        <f>ROUND(F112/I112*100-100,2)</f>
        <v>6.4</v>
      </c>
      <c r="M112" s="14"/>
      <c r="N112" s="55"/>
      <c r="O112" s="55"/>
    </row>
    <row r="113" spans="1:17" x14ac:dyDescent="0.5">
      <c r="A113" s="3"/>
      <c r="D113" s="95"/>
      <c r="E113" s="95"/>
      <c r="F113" s="95"/>
      <c r="G113" s="90"/>
      <c r="H113" s="95"/>
      <c r="I113" s="95"/>
      <c r="J113" s="87"/>
      <c r="K113" s="87"/>
      <c r="L113" s="87"/>
      <c r="M113" s="14"/>
      <c r="N113" s="55"/>
      <c r="O113" s="55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85"/>
      <c r="E114" s="7">
        <f t="shared" ref="E114:F114" si="71">SUM(E115,E118:E128)</f>
        <v>1717473.7161325044</v>
      </c>
      <c r="F114" s="7">
        <f t="shared" si="71"/>
        <v>6164291</v>
      </c>
      <c r="G114" s="85"/>
      <c r="H114" s="7">
        <f t="shared" ref="H114:I114" si="72">SUM(H115,H118:H128)</f>
        <v>1764410.9326100005</v>
      </c>
      <c r="I114" s="7">
        <f t="shared" si="72"/>
        <v>6229074.6890000012</v>
      </c>
      <c r="J114" s="87"/>
      <c r="K114" s="87">
        <f>ROUND(E114/H114*100-100,2)</f>
        <v>-2.66</v>
      </c>
      <c r="L114" s="87">
        <f>ROUND(F114/I114*100-100,2)</f>
        <v>-1.04</v>
      </c>
      <c r="M114" s="14"/>
      <c r="N114" s="55"/>
      <c r="O114" s="55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73">SUM(D116:D117)</f>
        <v>5085877.4842004543</v>
      </c>
      <c r="E115" s="7">
        <f t="shared" si="73"/>
        <v>825829.19600455859</v>
      </c>
      <c r="F115" s="7">
        <f t="shared" si="73"/>
        <v>2963993</v>
      </c>
      <c r="G115" s="7">
        <f t="shared" ref="G115:H115" si="74">SUM(G116:G117)</f>
        <v>5086981</v>
      </c>
      <c r="H115" s="7">
        <f t="shared" si="74"/>
        <v>926623.62194900005</v>
      </c>
      <c r="I115" s="7">
        <f t="shared" ref="I115" si="75">SUM(I116:I117)</f>
        <v>3282579.1380000003</v>
      </c>
      <c r="J115" s="87">
        <f>ROUND(D115/G115*100-100,2)</f>
        <v>-0.02</v>
      </c>
      <c r="K115" s="87">
        <f>ROUND(E115/H115*100-100,2)</f>
        <v>-10.88</v>
      </c>
      <c r="L115" s="87">
        <f>ROUND(F115/I115*100-100,2)</f>
        <v>-9.7100000000000009</v>
      </c>
      <c r="M115" s="14"/>
      <c r="N115" s="15"/>
      <c r="O115" s="15"/>
    </row>
    <row r="116" spans="1:17" x14ac:dyDescent="0.5">
      <c r="B116" s="3" t="s">
        <v>10</v>
      </c>
      <c r="C116" s="12" t="s">
        <v>9</v>
      </c>
      <c r="D116" s="95">
        <v>702598.03752699995</v>
      </c>
      <c r="E116" s="95">
        <v>201443.07908969268</v>
      </c>
      <c r="F116" s="95">
        <v>722708</v>
      </c>
      <c r="G116" s="90">
        <v>612126</v>
      </c>
      <c r="H116" s="90">
        <v>198057.31114400001</v>
      </c>
      <c r="I116" s="90">
        <v>699207.89899999998</v>
      </c>
      <c r="J116" s="87">
        <f t="shared" ref="J116:J120" si="76">ROUND(D116/G116*100-100,2)</f>
        <v>14.78</v>
      </c>
      <c r="K116" s="87">
        <f t="shared" ref="K116:L120" si="77">ROUND(E116/H116*100-100,2)</f>
        <v>1.71</v>
      </c>
      <c r="L116" s="87">
        <f t="shared" si="77"/>
        <v>3.36</v>
      </c>
      <c r="M116" s="9"/>
      <c r="N116" s="9"/>
      <c r="O116" s="15"/>
    </row>
    <row r="117" spans="1:17" x14ac:dyDescent="0.5">
      <c r="B117" s="3" t="s">
        <v>11</v>
      </c>
      <c r="C117" s="12" t="s">
        <v>9</v>
      </c>
      <c r="D117" s="95">
        <v>4383279.4466734547</v>
      </c>
      <c r="E117" s="95">
        <v>624386.11691486591</v>
      </c>
      <c r="F117" s="95">
        <v>2241285</v>
      </c>
      <c r="G117" s="90">
        <v>4474855</v>
      </c>
      <c r="H117" s="90">
        <v>728566.31080500002</v>
      </c>
      <c r="I117" s="90">
        <v>2583371.2390000001</v>
      </c>
      <c r="J117" s="87">
        <f t="shared" si="76"/>
        <v>-2.0499999999999998</v>
      </c>
      <c r="K117" s="87">
        <f t="shared" si="77"/>
        <v>-14.3</v>
      </c>
      <c r="L117" s="87">
        <f t="shared" si="77"/>
        <v>-13.24</v>
      </c>
      <c r="M117" s="9"/>
      <c r="N117" s="9"/>
      <c r="O117" s="15"/>
    </row>
    <row r="118" spans="1:17" x14ac:dyDescent="0.5">
      <c r="A118" s="8"/>
      <c r="B118" s="3" t="s">
        <v>12</v>
      </c>
      <c r="C118" s="12" t="s">
        <v>9</v>
      </c>
      <c r="D118" s="95">
        <v>171886.49947000001</v>
      </c>
      <c r="E118" s="95">
        <v>103427.0493759137</v>
      </c>
      <c r="F118" s="95">
        <v>370891</v>
      </c>
      <c r="G118" s="90">
        <v>166241.872</v>
      </c>
      <c r="H118" s="90">
        <v>97081.769235999993</v>
      </c>
      <c r="I118" s="90">
        <v>342153.576</v>
      </c>
      <c r="J118" s="87">
        <f t="shared" si="76"/>
        <v>3.4</v>
      </c>
      <c r="K118" s="87">
        <f t="shared" si="77"/>
        <v>6.54</v>
      </c>
      <c r="L118" s="87">
        <f t="shared" si="77"/>
        <v>8.4</v>
      </c>
      <c r="M118" s="9"/>
      <c r="N118" s="9"/>
      <c r="O118" s="15"/>
    </row>
    <row r="119" spans="1:17" x14ac:dyDescent="0.5">
      <c r="A119" s="8"/>
      <c r="B119" s="3" t="s">
        <v>13</v>
      </c>
      <c r="C119" s="12" t="s">
        <v>9</v>
      </c>
      <c r="D119" s="95">
        <v>514683.57730800001</v>
      </c>
      <c r="E119" s="95">
        <v>72076.166653986496</v>
      </c>
      <c r="F119" s="95">
        <v>258758</v>
      </c>
      <c r="G119" s="90">
        <v>807018.45200000005</v>
      </c>
      <c r="H119" s="90">
        <v>77898.962155999994</v>
      </c>
      <c r="I119" s="90">
        <v>274405.48</v>
      </c>
      <c r="J119" s="87">
        <f t="shared" si="76"/>
        <v>-36.22</v>
      </c>
      <c r="K119" s="87">
        <f t="shared" si="77"/>
        <v>-7.47</v>
      </c>
      <c r="L119" s="87">
        <f t="shared" si="77"/>
        <v>-5.7</v>
      </c>
      <c r="M119" s="9"/>
      <c r="N119" s="9"/>
      <c r="O119" s="15"/>
    </row>
    <row r="120" spans="1:17" x14ac:dyDescent="0.5">
      <c r="A120" s="8"/>
      <c r="B120" s="3" t="s">
        <v>14</v>
      </c>
      <c r="C120" s="12" t="s">
        <v>9</v>
      </c>
      <c r="D120" s="95">
        <v>1267268.3058128569</v>
      </c>
      <c r="E120" s="95">
        <v>89546.293419208203</v>
      </c>
      <c r="F120" s="95">
        <v>320868</v>
      </c>
      <c r="G120" s="90">
        <v>1043287.932</v>
      </c>
      <c r="H120" s="90">
        <v>104470.675497</v>
      </c>
      <c r="I120" s="90">
        <v>370711.81300000002</v>
      </c>
      <c r="J120" s="87">
        <f t="shared" si="76"/>
        <v>21.47</v>
      </c>
      <c r="K120" s="87">
        <f t="shared" si="77"/>
        <v>-14.29</v>
      </c>
      <c r="L120" s="87">
        <f t="shared" si="77"/>
        <v>-13.45</v>
      </c>
      <c r="M120" s="9"/>
      <c r="N120" s="9"/>
      <c r="O120" s="15"/>
    </row>
    <row r="121" spans="1:17" x14ac:dyDescent="0.5">
      <c r="A121" s="8"/>
      <c r="B121" s="3" t="s">
        <v>105</v>
      </c>
      <c r="C121" s="12" t="s">
        <v>9</v>
      </c>
      <c r="D121" s="95">
        <v>0</v>
      </c>
      <c r="E121" s="95">
        <v>0</v>
      </c>
      <c r="F121" s="95">
        <v>0</v>
      </c>
      <c r="G121" s="95">
        <v>268.72000000000003</v>
      </c>
      <c r="H121" s="95">
        <v>68.243001000000007</v>
      </c>
      <c r="I121" s="95">
        <v>238.90299999999999</v>
      </c>
      <c r="J121" s="87">
        <f t="shared" ref="J121" si="78">ROUND(D121/G121*100-100,2)</f>
        <v>-100</v>
      </c>
      <c r="K121" s="87">
        <f t="shared" ref="K121" si="79">ROUND(E121/H121*100-100,2)</f>
        <v>-100</v>
      </c>
      <c r="L121" s="87">
        <f t="shared" ref="L121" si="80">ROUND(F121/I121*100-100,2)</f>
        <v>-100</v>
      </c>
      <c r="M121" s="9"/>
      <c r="N121" s="9"/>
      <c r="O121" s="15"/>
    </row>
    <row r="122" spans="1:17" x14ac:dyDescent="0.5">
      <c r="A122" s="8"/>
      <c r="B122" s="3" t="s">
        <v>15</v>
      </c>
      <c r="C122" s="12" t="s">
        <v>9</v>
      </c>
      <c r="D122" s="95">
        <v>39491.171999999999</v>
      </c>
      <c r="E122" s="95">
        <v>42249.420385294397</v>
      </c>
      <c r="F122" s="95">
        <v>151608</v>
      </c>
      <c r="G122" s="90">
        <v>17340.504000000001</v>
      </c>
      <c r="H122" s="90">
        <v>17697.735234</v>
      </c>
      <c r="I122" s="90">
        <v>62368.22</v>
      </c>
      <c r="J122" s="87">
        <f>ROUND(D122/G122*100-100,2)</f>
        <v>127.74</v>
      </c>
      <c r="K122" s="87">
        <f>ROUND(E122/H122*100-100,2)</f>
        <v>138.72999999999999</v>
      </c>
      <c r="L122" s="87">
        <f>ROUND(F122/I122*100-100,2)</f>
        <v>143.09</v>
      </c>
      <c r="M122" s="9"/>
      <c r="N122" s="9"/>
      <c r="O122" s="15"/>
    </row>
    <row r="123" spans="1:17" x14ac:dyDescent="0.5">
      <c r="A123" s="8"/>
      <c r="B123" s="3" t="s">
        <v>16</v>
      </c>
      <c r="C123" s="12" t="s">
        <v>9</v>
      </c>
      <c r="D123" s="95">
        <v>0</v>
      </c>
      <c r="E123" s="95">
        <v>0</v>
      </c>
      <c r="F123" s="95">
        <v>0</v>
      </c>
      <c r="G123" s="95">
        <v>0</v>
      </c>
      <c r="H123" s="95">
        <v>0</v>
      </c>
      <c r="I123" s="95">
        <v>0</v>
      </c>
      <c r="J123" s="87">
        <v>0</v>
      </c>
      <c r="K123" s="87">
        <v>0</v>
      </c>
      <c r="L123" s="87">
        <v>0</v>
      </c>
      <c r="M123" s="9"/>
      <c r="N123" s="9"/>
      <c r="O123" s="15"/>
    </row>
    <row r="124" spans="1:17" x14ac:dyDescent="0.5">
      <c r="A124" s="8"/>
      <c r="B124" s="3" t="s">
        <v>17</v>
      </c>
      <c r="C124" s="12" t="s">
        <v>9</v>
      </c>
      <c r="D124" s="95">
        <v>22537.322135999999</v>
      </c>
      <c r="E124" s="95">
        <v>21809.7952089194</v>
      </c>
      <c r="F124" s="95">
        <v>78254</v>
      </c>
      <c r="G124" s="90">
        <v>30939.162</v>
      </c>
      <c r="H124" s="90">
        <v>26700.29205</v>
      </c>
      <c r="I124" s="90">
        <v>94097.793000000005</v>
      </c>
      <c r="J124" s="87">
        <f t="shared" ref="J124:L125" si="81">ROUND(D124/G124*100-100,2)</f>
        <v>-27.16</v>
      </c>
      <c r="K124" s="87">
        <f t="shared" si="81"/>
        <v>-18.32</v>
      </c>
      <c r="L124" s="87">
        <f t="shared" si="81"/>
        <v>-16.84</v>
      </c>
      <c r="M124" s="9"/>
      <c r="N124" s="9"/>
      <c r="O124" s="15"/>
    </row>
    <row r="125" spans="1:17" x14ac:dyDescent="0.5">
      <c r="A125" s="8"/>
      <c r="B125" s="3" t="s">
        <v>18</v>
      </c>
      <c r="C125" s="12" t="s">
        <v>9</v>
      </c>
      <c r="D125" s="95">
        <v>301716.70812919998</v>
      </c>
      <c r="E125" s="95">
        <v>101002.3920309617</v>
      </c>
      <c r="F125" s="95">
        <v>363006</v>
      </c>
      <c r="G125" s="90">
        <v>233699.84</v>
      </c>
      <c r="H125" s="90">
        <v>113338.858915</v>
      </c>
      <c r="I125" s="90">
        <v>392429.78</v>
      </c>
      <c r="J125" s="87">
        <f t="shared" si="81"/>
        <v>29.1</v>
      </c>
      <c r="K125" s="87">
        <f t="shared" si="81"/>
        <v>-10.88</v>
      </c>
      <c r="L125" s="87">
        <f t="shared" si="81"/>
        <v>-7.5</v>
      </c>
      <c r="M125" s="9"/>
      <c r="N125" s="9"/>
      <c r="O125" s="15"/>
    </row>
    <row r="126" spans="1:17" x14ac:dyDescent="0.5">
      <c r="A126" s="8"/>
      <c r="B126" s="3" t="s">
        <v>19</v>
      </c>
      <c r="C126" s="12" t="s">
        <v>9</v>
      </c>
      <c r="D126" s="95">
        <v>757779</v>
      </c>
      <c r="E126" s="95">
        <v>113211</v>
      </c>
      <c r="F126" s="95">
        <v>406999</v>
      </c>
      <c r="G126" s="95">
        <v>33101</v>
      </c>
      <c r="H126" s="95">
        <v>6145.9355169999999</v>
      </c>
      <c r="I126" s="95">
        <v>21069.19</v>
      </c>
      <c r="J126" s="87">
        <f t="shared" ref="J126" si="82">ROUND(D126/G126*100-100,2)</f>
        <v>2189.29</v>
      </c>
      <c r="K126" s="87">
        <f t="shared" ref="K126" si="83">ROUND(E126/H126*100-100,2)</f>
        <v>1742.05</v>
      </c>
      <c r="L126" s="87">
        <f t="shared" ref="L126" si="84">ROUND(F126/I126*100-100,2)</f>
        <v>1831.73</v>
      </c>
      <c r="M126" s="9"/>
      <c r="N126" s="9"/>
      <c r="O126" s="15"/>
    </row>
    <row r="127" spans="1:17" x14ac:dyDescent="0.5">
      <c r="A127" s="8"/>
      <c r="B127" s="3" t="s">
        <v>20</v>
      </c>
      <c r="C127" s="12" t="s">
        <v>9</v>
      </c>
      <c r="D127" s="95">
        <v>98458.197847700008</v>
      </c>
      <c r="E127" s="95">
        <v>118790.74923434231</v>
      </c>
      <c r="F127" s="95">
        <v>426156</v>
      </c>
      <c r="G127" s="90">
        <v>104434.467</v>
      </c>
      <c r="H127" s="90">
        <v>122227.746183</v>
      </c>
      <c r="I127" s="90">
        <v>431171.49599999998</v>
      </c>
      <c r="J127" s="87">
        <f>ROUND(D127/G127*100-100,2)</f>
        <v>-5.72</v>
      </c>
      <c r="K127" s="87">
        <f>ROUND(E127/H127*100-100,2)</f>
        <v>-2.81</v>
      </c>
      <c r="L127" s="87">
        <f>ROUND(F127/I127*100-100,2)</f>
        <v>-1.1599999999999999</v>
      </c>
      <c r="M127" s="9"/>
      <c r="N127" s="9"/>
      <c r="O127" s="15"/>
    </row>
    <row r="128" spans="1:17" x14ac:dyDescent="0.5">
      <c r="A128" s="8"/>
      <c r="B128" s="3" t="s">
        <v>21</v>
      </c>
      <c r="C128" s="12" t="s">
        <v>7</v>
      </c>
      <c r="D128" s="87" t="s">
        <v>118</v>
      </c>
      <c r="E128" s="95">
        <v>229531.65381932011</v>
      </c>
      <c r="F128" s="95">
        <v>823758</v>
      </c>
      <c r="G128" s="87" t="s">
        <v>118</v>
      </c>
      <c r="H128" s="90">
        <v>272157.09287200001</v>
      </c>
      <c r="I128" s="90">
        <v>957849.30000000098</v>
      </c>
      <c r="J128" s="87" t="s">
        <v>22</v>
      </c>
      <c r="K128" s="87">
        <f>ROUND(E128/H128*100-100,2)</f>
        <v>-15.66</v>
      </c>
      <c r="L128" s="87">
        <f>ROUND(F128/I128*100-100,2)</f>
        <v>-14</v>
      </c>
      <c r="M128" s="9"/>
      <c r="N128" s="9"/>
      <c r="O128" s="15"/>
    </row>
    <row r="129" spans="1:15" x14ac:dyDescent="0.5">
      <c r="A129" s="8"/>
      <c r="B129" s="3"/>
      <c r="C129" s="12"/>
      <c r="D129" s="95"/>
      <c r="E129" s="95"/>
      <c r="F129" s="95"/>
      <c r="G129" s="90"/>
      <c r="H129" s="90"/>
      <c r="I129" s="90"/>
      <c r="J129" s="87"/>
      <c r="K129" s="87"/>
      <c r="L129" s="87"/>
      <c r="M129" s="9"/>
      <c r="N129" s="9"/>
      <c r="O129" s="15"/>
    </row>
    <row r="130" spans="1:15" x14ac:dyDescent="0.5">
      <c r="A130" s="12" t="s">
        <v>23</v>
      </c>
      <c r="B130" s="3" t="s">
        <v>24</v>
      </c>
      <c r="C130" s="12"/>
      <c r="D130" s="95"/>
      <c r="E130" s="95">
        <f t="shared" ref="E130:F130" si="85">SUM(E131:E143)</f>
        <v>4134322.9551682444</v>
      </c>
      <c r="F130" s="95">
        <f t="shared" si="85"/>
        <v>14834390</v>
      </c>
      <c r="G130" s="95"/>
      <c r="H130" s="95">
        <f t="shared" ref="H130:I130" si="86">SUM(H131:H143)</f>
        <v>3884624.377721</v>
      </c>
      <c r="I130" s="95">
        <f t="shared" si="86"/>
        <v>13683247.375999998</v>
      </c>
      <c r="J130" s="87"/>
      <c r="K130" s="87">
        <f t="shared" ref="K130:L133" si="87">ROUND(E130/H130*100-100,2)</f>
        <v>6.43</v>
      </c>
      <c r="L130" s="87">
        <f t="shared" si="87"/>
        <v>8.41</v>
      </c>
      <c r="M130" s="9"/>
      <c r="N130" s="9"/>
      <c r="O130" s="15"/>
    </row>
    <row r="131" spans="1:15" x14ac:dyDescent="0.5">
      <c r="A131" s="8"/>
      <c r="B131" s="3" t="s">
        <v>25</v>
      </c>
      <c r="C131" s="12" t="s">
        <v>9</v>
      </c>
      <c r="D131" s="95">
        <v>433</v>
      </c>
      <c r="E131" s="95">
        <v>243</v>
      </c>
      <c r="F131" s="95">
        <v>871</v>
      </c>
      <c r="G131" s="90">
        <v>31027</v>
      </c>
      <c r="H131" s="90">
        <v>15944.408099</v>
      </c>
      <c r="I131" s="90">
        <v>56086.444000000003</v>
      </c>
      <c r="J131" s="87">
        <f>ROUND(D131/G131*100-100,2)</f>
        <v>-98.6</v>
      </c>
      <c r="K131" s="87">
        <f t="shared" ref="K131" si="88">ROUND(E131/H131*100-100,2)</f>
        <v>-98.48</v>
      </c>
      <c r="L131" s="87">
        <f t="shared" ref="L131" si="89">ROUND(F131/I131*100-100,2)</f>
        <v>-98.45</v>
      </c>
      <c r="M131" s="9"/>
      <c r="N131" s="9"/>
      <c r="O131" s="15"/>
    </row>
    <row r="132" spans="1:15" x14ac:dyDescent="0.5">
      <c r="A132" s="8"/>
      <c r="B132" s="3" t="s">
        <v>26</v>
      </c>
      <c r="C132" s="12" t="s">
        <v>9</v>
      </c>
      <c r="D132" s="95">
        <v>214965.9477432</v>
      </c>
      <c r="E132" s="95">
        <v>160498.7817597026</v>
      </c>
      <c r="F132" s="95">
        <v>576016</v>
      </c>
      <c r="G132" s="90">
        <v>314301.29800000001</v>
      </c>
      <c r="H132" s="90">
        <v>241044.56540600001</v>
      </c>
      <c r="I132" s="90">
        <v>845922.64500000002</v>
      </c>
      <c r="J132" s="87">
        <f>ROUND(D132/G132*100-100,2)</f>
        <v>-31.61</v>
      </c>
      <c r="K132" s="87">
        <f t="shared" si="87"/>
        <v>-33.42</v>
      </c>
      <c r="L132" s="87">
        <f t="shared" si="87"/>
        <v>-31.91</v>
      </c>
      <c r="M132" s="9"/>
      <c r="N132" s="9"/>
      <c r="O132" s="15"/>
    </row>
    <row r="133" spans="1:15" x14ac:dyDescent="0.5">
      <c r="A133" s="8"/>
      <c r="B133" s="3" t="s">
        <v>114</v>
      </c>
      <c r="C133" s="12" t="s">
        <v>9</v>
      </c>
      <c r="D133" s="95">
        <v>287708.67888879997</v>
      </c>
      <c r="E133" s="95">
        <v>432233.00335802184</v>
      </c>
      <c r="F133" s="95">
        <v>1550874</v>
      </c>
      <c r="G133" s="90">
        <v>304037.70400000003</v>
      </c>
      <c r="H133" s="90">
        <v>442400.07612500002</v>
      </c>
      <c r="I133" s="90">
        <v>1557908.159</v>
      </c>
      <c r="J133" s="87">
        <f>ROUND(D133/G133*100-100,2)</f>
        <v>-5.37</v>
      </c>
      <c r="K133" s="87">
        <f t="shared" si="87"/>
        <v>-2.2999999999999998</v>
      </c>
      <c r="L133" s="87">
        <f t="shared" si="87"/>
        <v>-0.45</v>
      </c>
      <c r="M133" s="9"/>
      <c r="N133" s="9"/>
      <c r="O133" s="15"/>
    </row>
    <row r="134" spans="1:15" x14ac:dyDescent="0.5">
      <c r="A134" s="8"/>
      <c r="B134" s="3" t="s">
        <v>28</v>
      </c>
      <c r="C134" s="12" t="s">
        <v>9</v>
      </c>
      <c r="D134" s="95">
        <v>2</v>
      </c>
      <c r="E134" s="95">
        <v>2</v>
      </c>
      <c r="F134" s="95">
        <v>6</v>
      </c>
      <c r="G134" s="90">
        <v>472</v>
      </c>
      <c r="H134" s="90">
        <v>238.435743</v>
      </c>
      <c r="I134" s="90">
        <v>836.99400000000003</v>
      </c>
      <c r="J134" s="87">
        <f>ROUND(D134/G134*100-100,2)</f>
        <v>-99.58</v>
      </c>
      <c r="K134" s="87">
        <f t="shared" ref="K134" si="90">ROUND(E134/H134*100-100,2)</f>
        <v>-99.16</v>
      </c>
      <c r="L134" s="87">
        <f t="shared" ref="L134" si="91">ROUND(F134/I134*100-100,2)</f>
        <v>-99.28</v>
      </c>
      <c r="M134" s="9"/>
      <c r="N134" s="9"/>
      <c r="O134" s="15"/>
    </row>
    <row r="135" spans="1:15" x14ac:dyDescent="0.5">
      <c r="A135" s="8"/>
      <c r="B135" s="3" t="s">
        <v>29</v>
      </c>
      <c r="C135" s="12" t="s">
        <v>9</v>
      </c>
      <c r="D135" s="95">
        <v>9766.9385978999999</v>
      </c>
      <c r="E135" s="95">
        <v>7688.5857189957997</v>
      </c>
      <c r="F135" s="95">
        <v>27591</v>
      </c>
      <c r="G135" s="90">
        <v>10286.549999999999</v>
      </c>
      <c r="H135" s="90">
        <v>8184.8637790000002</v>
      </c>
      <c r="I135" s="90">
        <v>28765.949000000001</v>
      </c>
      <c r="J135" s="87">
        <f t="shared" ref="J135:L141" si="92">ROUND(D135/G135*100-100,2)</f>
        <v>-5.05</v>
      </c>
      <c r="K135" s="87">
        <f t="shared" si="92"/>
        <v>-6.06</v>
      </c>
      <c r="L135" s="87">
        <f t="shared" si="92"/>
        <v>-4.08</v>
      </c>
      <c r="M135" s="9"/>
      <c r="N135" s="9"/>
      <c r="O135" s="15"/>
    </row>
    <row r="136" spans="1:15" x14ac:dyDescent="0.5">
      <c r="A136" s="8"/>
      <c r="B136" s="3" t="s">
        <v>30</v>
      </c>
      <c r="C136" s="12" t="s">
        <v>31</v>
      </c>
      <c r="D136" s="95">
        <v>214917.06301360001</v>
      </c>
      <c r="E136" s="95">
        <v>1147658.3034827237</v>
      </c>
      <c r="F136" s="95">
        <v>4118227</v>
      </c>
      <c r="G136" s="90">
        <v>199573.84099999999</v>
      </c>
      <c r="H136" s="90">
        <v>1012795.373348</v>
      </c>
      <c r="I136" s="90">
        <v>3566624.1839999999</v>
      </c>
      <c r="J136" s="87">
        <f t="shared" si="92"/>
        <v>7.69</v>
      </c>
      <c r="K136" s="87">
        <f t="shared" si="92"/>
        <v>13.32</v>
      </c>
      <c r="L136" s="87">
        <f t="shared" si="92"/>
        <v>15.47</v>
      </c>
      <c r="M136" s="9"/>
      <c r="N136" s="9"/>
      <c r="O136" s="15"/>
    </row>
    <row r="137" spans="1:15" x14ac:dyDescent="0.5">
      <c r="A137" s="8"/>
      <c r="B137" s="3" t="s">
        <v>32</v>
      </c>
      <c r="C137" s="12" t="s">
        <v>9</v>
      </c>
      <c r="D137" s="95">
        <v>423662.16449549998</v>
      </c>
      <c r="E137" s="95">
        <v>716213.64756931667</v>
      </c>
      <c r="F137" s="95">
        <v>2569910</v>
      </c>
      <c r="G137" s="90">
        <v>383376.17300000001</v>
      </c>
      <c r="H137" s="90">
        <v>650445.25170599995</v>
      </c>
      <c r="I137" s="90">
        <v>2290795.625</v>
      </c>
      <c r="J137" s="87">
        <f t="shared" si="92"/>
        <v>10.51</v>
      </c>
      <c r="K137" s="87">
        <f t="shared" si="92"/>
        <v>10.11</v>
      </c>
      <c r="L137" s="87">
        <f t="shared" si="92"/>
        <v>12.18</v>
      </c>
      <c r="M137" s="9"/>
      <c r="N137" s="9"/>
      <c r="O137" s="15"/>
    </row>
    <row r="138" spans="1:15" x14ac:dyDescent="0.5">
      <c r="A138" s="8"/>
      <c r="B138" s="3" t="s">
        <v>33</v>
      </c>
      <c r="C138" s="12" t="s">
        <v>9</v>
      </c>
      <c r="D138" s="95">
        <v>190481.55730660004</v>
      </c>
      <c r="E138" s="95">
        <v>251801.84671997852</v>
      </c>
      <c r="F138" s="95">
        <v>903331</v>
      </c>
      <c r="G138" s="90">
        <v>183054.42300000001</v>
      </c>
      <c r="H138" s="90">
        <v>245262.22151800001</v>
      </c>
      <c r="I138" s="90">
        <v>864546.63199999998</v>
      </c>
      <c r="J138" s="87">
        <f t="shared" si="92"/>
        <v>4.0599999999999996</v>
      </c>
      <c r="K138" s="87">
        <f t="shared" si="92"/>
        <v>2.67</v>
      </c>
      <c r="L138" s="87">
        <f t="shared" si="92"/>
        <v>4.49</v>
      </c>
      <c r="M138" s="9"/>
      <c r="N138" s="9"/>
      <c r="O138" s="15"/>
    </row>
    <row r="139" spans="1:15" x14ac:dyDescent="0.5">
      <c r="A139" s="8"/>
      <c r="B139" s="3" t="s">
        <v>34</v>
      </c>
      <c r="C139" s="12" t="s">
        <v>9</v>
      </c>
      <c r="D139" s="95">
        <v>34932.078164500002</v>
      </c>
      <c r="E139" s="95">
        <v>30371.261164394702</v>
      </c>
      <c r="F139" s="95">
        <v>109002</v>
      </c>
      <c r="G139" s="90">
        <v>30926.041000000001</v>
      </c>
      <c r="H139" s="90">
        <v>27695.047247999999</v>
      </c>
      <c r="I139" s="90">
        <v>97632.055999999997</v>
      </c>
      <c r="J139" s="87">
        <f t="shared" si="92"/>
        <v>12.95</v>
      </c>
      <c r="K139" s="87">
        <f t="shared" si="92"/>
        <v>9.66</v>
      </c>
      <c r="L139" s="87">
        <f t="shared" si="92"/>
        <v>11.65</v>
      </c>
      <c r="M139" s="9"/>
      <c r="N139" s="9"/>
      <c r="O139" s="15"/>
    </row>
    <row r="140" spans="1:15" x14ac:dyDescent="0.5">
      <c r="A140" s="8"/>
      <c r="B140" s="3" t="s">
        <v>35</v>
      </c>
      <c r="C140" s="12" t="s">
        <v>31</v>
      </c>
      <c r="D140" s="95">
        <v>66075</v>
      </c>
      <c r="E140" s="95">
        <v>946015.38714211551</v>
      </c>
      <c r="F140" s="95">
        <v>3394188</v>
      </c>
      <c r="G140" s="90">
        <v>62074.425000000003</v>
      </c>
      <c r="H140" s="90">
        <v>818946.05460999999</v>
      </c>
      <c r="I140" s="90">
        <v>2888177.2910000002</v>
      </c>
      <c r="J140" s="87">
        <f t="shared" si="92"/>
        <v>6.44</v>
      </c>
      <c r="K140" s="87">
        <f t="shared" si="92"/>
        <v>15.52</v>
      </c>
      <c r="L140" s="87">
        <f t="shared" si="92"/>
        <v>17.52</v>
      </c>
      <c r="M140" s="9"/>
      <c r="N140" s="9"/>
      <c r="O140" s="15"/>
    </row>
    <row r="141" spans="1:15" x14ac:dyDescent="0.5">
      <c r="A141" s="8"/>
      <c r="B141" s="3" t="s">
        <v>36</v>
      </c>
      <c r="C141" s="12" t="s">
        <v>9</v>
      </c>
      <c r="D141" s="95">
        <v>69939.219458899999</v>
      </c>
      <c r="E141" s="95">
        <v>92215.310354343208</v>
      </c>
      <c r="F141" s="95">
        <v>330862</v>
      </c>
      <c r="G141" s="90">
        <v>68238.077000000005</v>
      </c>
      <c r="H141" s="90">
        <v>85511.641979000007</v>
      </c>
      <c r="I141" s="90">
        <v>301495.53100000002</v>
      </c>
      <c r="J141" s="87">
        <f t="shared" si="92"/>
        <v>2.4900000000000002</v>
      </c>
      <c r="K141" s="87">
        <f t="shared" si="92"/>
        <v>7.84</v>
      </c>
      <c r="L141" s="87">
        <f t="shared" si="92"/>
        <v>9.74</v>
      </c>
      <c r="M141" s="9"/>
      <c r="N141" s="9"/>
      <c r="O141" s="15"/>
    </row>
    <row r="142" spans="1:15" x14ac:dyDescent="0.5">
      <c r="A142" s="8"/>
      <c r="B142" s="3" t="s">
        <v>37</v>
      </c>
      <c r="C142" s="12" t="s">
        <v>38</v>
      </c>
      <c r="D142" s="87" t="s">
        <v>118</v>
      </c>
      <c r="E142" s="95">
        <v>179114.98507540999</v>
      </c>
      <c r="F142" s="95">
        <v>642646</v>
      </c>
      <c r="G142" s="87" t="s">
        <v>118</v>
      </c>
      <c r="H142" s="90">
        <v>167187.63316100001</v>
      </c>
      <c r="I142" s="90">
        <v>589025.30900000001</v>
      </c>
      <c r="J142" s="87" t="s">
        <v>22</v>
      </c>
      <c r="K142" s="87">
        <f>ROUND(E142/H142*100-100,2)</f>
        <v>7.13</v>
      </c>
      <c r="L142" s="87">
        <f>ROUND(F142/I142*100-100,2)</f>
        <v>9.1</v>
      </c>
      <c r="M142" s="9"/>
      <c r="N142" s="9"/>
      <c r="O142" s="15"/>
    </row>
    <row r="143" spans="1:15" x14ac:dyDescent="0.5">
      <c r="A143" s="8"/>
      <c r="B143" s="3" t="s">
        <v>39</v>
      </c>
      <c r="C143" s="12" t="s">
        <v>38</v>
      </c>
      <c r="D143" s="87" t="s">
        <v>118</v>
      </c>
      <c r="E143" s="95">
        <v>170266.84282324169</v>
      </c>
      <c r="F143" s="95">
        <v>610866</v>
      </c>
      <c r="G143" s="87" t="s">
        <v>118</v>
      </c>
      <c r="H143" s="90">
        <v>168968.80499900001</v>
      </c>
      <c r="I143" s="90">
        <v>595430.55700000096</v>
      </c>
      <c r="J143" s="87" t="s">
        <v>22</v>
      </c>
      <c r="K143" s="87">
        <f>ROUND(E143/H143*100-100,2)</f>
        <v>0.77</v>
      </c>
      <c r="L143" s="87">
        <f>ROUND(F143/I143*100-100,2)</f>
        <v>2.59</v>
      </c>
      <c r="M143" s="9"/>
      <c r="N143" s="9"/>
      <c r="O143" s="15"/>
    </row>
    <row r="144" spans="1:15" x14ac:dyDescent="0.5">
      <c r="A144" s="8"/>
      <c r="B144" s="3"/>
      <c r="C144" s="12"/>
      <c r="D144" s="95"/>
      <c r="E144" s="95"/>
      <c r="F144" s="95"/>
      <c r="G144" s="90"/>
      <c r="H144" s="90"/>
      <c r="I144" s="90"/>
      <c r="J144" s="87"/>
      <c r="K144" s="87"/>
      <c r="L144" s="87"/>
      <c r="M144" s="9"/>
      <c r="N144" s="9"/>
      <c r="O144" s="15"/>
    </row>
    <row r="145" spans="1:16" x14ac:dyDescent="0.5">
      <c r="A145" s="12" t="s">
        <v>40</v>
      </c>
      <c r="B145" s="3" t="s">
        <v>41</v>
      </c>
      <c r="C145" s="12"/>
      <c r="D145" s="95"/>
      <c r="E145" s="95">
        <f t="shared" ref="E145:F145" si="93">SUM(E146:E149)</f>
        <v>137211.1756642127</v>
      </c>
      <c r="F145" s="95">
        <f t="shared" si="93"/>
        <v>492035</v>
      </c>
      <c r="G145" s="95"/>
      <c r="H145" s="95">
        <f t="shared" ref="H145:I145" si="94">SUM(H146:H149)</f>
        <v>63478.661961000005</v>
      </c>
      <c r="I145" s="95">
        <f t="shared" si="94"/>
        <v>224977.454</v>
      </c>
      <c r="J145" s="87"/>
      <c r="K145" s="87">
        <f t="shared" ref="K145:L147" si="95">ROUND(E145/H145*100-100,2)</f>
        <v>116.15</v>
      </c>
      <c r="L145" s="87">
        <f t="shared" si="95"/>
        <v>118.7</v>
      </c>
      <c r="M145" s="9"/>
      <c r="N145" s="9"/>
      <c r="O145" s="15"/>
    </row>
    <row r="146" spans="1:16" x14ac:dyDescent="0.5">
      <c r="A146" s="8"/>
      <c r="B146" s="3" t="s">
        <v>42</v>
      </c>
      <c r="C146" s="12" t="s">
        <v>9</v>
      </c>
      <c r="D146" s="95">
        <v>40552</v>
      </c>
      <c r="E146" s="95">
        <v>6879</v>
      </c>
      <c r="F146" s="95">
        <v>24723</v>
      </c>
      <c r="G146" s="95">
        <v>0</v>
      </c>
      <c r="H146" s="95">
        <v>0</v>
      </c>
      <c r="I146" s="95">
        <v>0</v>
      </c>
      <c r="J146" s="87">
        <v>100</v>
      </c>
      <c r="K146" s="87">
        <v>100</v>
      </c>
      <c r="L146" s="87">
        <v>100</v>
      </c>
      <c r="M146" s="9"/>
      <c r="N146" s="9"/>
      <c r="O146" s="15"/>
    </row>
    <row r="147" spans="1:16" x14ac:dyDescent="0.5">
      <c r="A147" s="8"/>
      <c r="B147" s="3" t="s">
        <v>43</v>
      </c>
      <c r="C147" s="12" t="s">
        <v>9</v>
      </c>
      <c r="D147" s="95">
        <v>888736.92299999995</v>
      </c>
      <c r="E147" s="95">
        <v>114457.04829628961</v>
      </c>
      <c r="F147" s="95">
        <v>410497</v>
      </c>
      <c r="G147" s="90">
        <v>437687</v>
      </c>
      <c r="H147" s="90">
        <v>56000.582799000003</v>
      </c>
      <c r="I147" s="90">
        <v>198658.29300000001</v>
      </c>
      <c r="J147" s="87">
        <f>ROUND(D147/G147*100-100,2)</f>
        <v>103.05</v>
      </c>
      <c r="K147" s="87">
        <f t="shared" si="95"/>
        <v>104.39</v>
      </c>
      <c r="L147" s="87">
        <f t="shared" si="95"/>
        <v>106.63</v>
      </c>
      <c r="M147" s="9"/>
      <c r="N147" s="9"/>
      <c r="O147" s="15"/>
    </row>
    <row r="148" spans="1:16" x14ac:dyDescent="0.5">
      <c r="A148" s="8"/>
      <c r="B148" s="3" t="s">
        <v>44</v>
      </c>
      <c r="C148" s="12" t="s">
        <v>9</v>
      </c>
      <c r="D148" s="95">
        <v>82265.756999999998</v>
      </c>
      <c r="E148" s="95">
        <v>15875.127367923102</v>
      </c>
      <c r="F148" s="95">
        <v>56815</v>
      </c>
      <c r="G148" s="95">
        <v>40108</v>
      </c>
      <c r="H148" s="95">
        <v>7478.079162</v>
      </c>
      <c r="I148" s="95">
        <v>26319.161</v>
      </c>
      <c r="J148" s="87">
        <f>ROUND(D148/G148*100-100,2)</f>
        <v>105.11</v>
      </c>
      <c r="K148" s="87">
        <f t="shared" ref="K148" si="96">ROUND(E148/H148*100-100,2)</f>
        <v>112.29</v>
      </c>
      <c r="L148" s="87">
        <f t="shared" ref="L148" si="97">ROUND(F148/I148*100-100,2)</f>
        <v>115.87</v>
      </c>
      <c r="M148" s="9"/>
      <c r="N148" s="9"/>
      <c r="O148" s="15"/>
    </row>
    <row r="149" spans="1:16" x14ac:dyDescent="0.5">
      <c r="A149" s="8"/>
      <c r="B149" s="3" t="s">
        <v>45</v>
      </c>
      <c r="C149" s="12" t="s">
        <v>9</v>
      </c>
      <c r="D149" s="95">
        <v>0</v>
      </c>
      <c r="E149" s="95">
        <v>0</v>
      </c>
      <c r="F149" s="95">
        <v>0</v>
      </c>
      <c r="G149" s="95">
        <v>0</v>
      </c>
      <c r="H149" s="95">
        <v>0</v>
      </c>
      <c r="I149" s="95">
        <v>0</v>
      </c>
      <c r="J149" s="87">
        <v>0</v>
      </c>
      <c r="K149" s="87">
        <v>0</v>
      </c>
      <c r="L149" s="87">
        <v>0</v>
      </c>
      <c r="M149" s="9"/>
      <c r="N149" s="9"/>
      <c r="O149" s="15"/>
    </row>
    <row r="150" spans="1:16" x14ac:dyDescent="0.5">
      <c r="A150" s="8"/>
      <c r="B150" s="3"/>
      <c r="C150" s="12"/>
      <c r="D150" s="95"/>
      <c r="E150" s="95"/>
      <c r="F150" s="95"/>
      <c r="G150" s="90"/>
      <c r="H150" s="90"/>
      <c r="I150" s="90"/>
      <c r="J150" s="87"/>
      <c r="K150" s="87"/>
      <c r="L150" s="87"/>
      <c r="M150" s="9"/>
      <c r="N150" s="9"/>
      <c r="O150" s="15"/>
      <c r="P150" s="68"/>
    </row>
    <row r="151" spans="1:16" x14ac:dyDescent="0.5">
      <c r="A151" s="8" t="s">
        <v>46</v>
      </c>
      <c r="B151" s="3" t="s">
        <v>47</v>
      </c>
      <c r="C151" s="12"/>
      <c r="D151" s="95"/>
      <c r="E151" s="95">
        <f t="shared" ref="E151:F151" si="98">SUM(E152,E153,E157,E168,E172,E176,E177,E178,E179,E184,E193,E194,E195,E196,E197,E199,E198)</f>
        <v>976068.14539239206</v>
      </c>
      <c r="F151" s="95">
        <f t="shared" si="98"/>
        <v>3501975</v>
      </c>
      <c r="G151" s="95"/>
      <c r="H151" s="95">
        <f t="shared" ref="H151:I151" si="99">SUM(H152,H153,H157,H168,H172,H176,H177,H178,H179,H184,H193,H194,H195,H196,H197,H199,H198)</f>
        <v>932883.0754120003</v>
      </c>
      <c r="I151" s="95">
        <f t="shared" si="99"/>
        <v>3284693.8640000005</v>
      </c>
      <c r="J151" s="87"/>
      <c r="K151" s="87">
        <f t="shared" ref="K151:L157" si="100">ROUND(E151/H151*100-100,2)</f>
        <v>4.63</v>
      </c>
      <c r="L151" s="87">
        <f t="shared" si="100"/>
        <v>6.61</v>
      </c>
      <c r="M151" s="9"/>
      <c r="N151" s="9"/>
      <c r="O151" s="15"/>
      <c r="P151" s="68"/>
    </row>
    <row r="152" spans="1:16" x14ac:dyDescent="0.5">
      <c r="A152" s="8"/>
      <c r="B152" s="3" t="s">
        <v>48</v>
      </c>
      <c r="C152" s="12" t="s">
        <v>27</v>
      </c>
      <c r="D152" s="95">
        <v>2397.5118766999999</v>
      </c>
      <c r="E152" s="95">
        <v>12458.0938129526</v>
      </c>
      <c r="F152" s="95">
        <v>44713</v>
      </c>
      <c r="G152" s="90">
        <v>2660.7159999999999</v>
      </c>
      <c r="H152" s="90">
        <v>14145.658006</v>
      </c>
      <c r="I152" s="90">
        <v>49808.855000000003</v>
      </c>
      <c r="J152" s="87">
        <f>ROUND(D152/G152*100-100,2)</f>
        <v>-9.89</v>
      </c>
      <c r="K152" s="87">
        <f t="shared" si="100"/>
        <v>-11.93</v>
      </c>
      <c r="L152" s="87">
        <f t="shared" si="100"/>
        <v>-10.23</v>
      </c>
      <c r="M152" s="9"/>
      <c r="N152" s="9"/>
      <c r="O152" s="15"/>
    </row>
    <row r="153" spans="1:16" x14ac:dyDescent="0.5">
      <c r="A153" s="8"/>
      <c r="B153" s="3" t="s">
        <v>49</v>
      </c>
      <c r="C153" s="12" t="s">
        <v>38</v>
      </c>
      <c r="D153" s="87" t="s">
        <v>118</v>
      </c>
      <c r="E153" s="95">
        <f t="shared" ref="E153:F153" si="101">SUM(E154:E156)</f>
        <v>86832.881301821297</v>
      </c>
      <c r="F153" s="95">
        <f t="shared" si="101"/>
        <v>311515</v>
      </c>
      <c r="G153" s="87" t="s">
        <v>118</v>
      </c>
      <c r="H153" s="95">
        <f t="shared" ref="H153:I153" si="102">SUM(H154:H156)</f>
        <v>92319.308295000199</v>
      </c>
      <c r="I153" s="95">
        <f t="shared" si="102"/>
        <v>325413.03399999999</v>
      </c>
      <c r="J153" s="87" t="s">
        <v>22</v>
      </c>
      <c r="K153" s="87">
        <f t="shared" si="100"/>
        <v>-5.94</v>
      </c>
      <c r="L153" s="87">
        <f t="shared" si="100"/>
        <v>-4.2699999999999996</v>
      </c>
      <c r="M153" s="9"/>
      <c r="N153" s="9"/>
      <c r="O153" s="15"/>
    </row>
    <row r="154" spans="1:16" x14ac:dyDescent="0.5">
      <c r="B154" s="3" t="s">
        <v>50</v>
      </c>
      <c r="C154" s="12" t="s">
        <v>31</v>
      </c>
      <c r="D154" s="95">
        <v>3206</v>
      </c>
      <c r="E154" s="95">
        <v>51576.054729313197</v>
      </c>
      <c r="F154" s="95">
        <v>185021</v>
      </c>
      <c r="G154" s="90">
        <v>3866.9870000000001</v>
      </c>
      <c r="H154" s="90">
        <v>58996.538230000202</v>
      </c>
      <c r="I154" s="90">
        <v>208088.016</v>
      </c>
      <c r="J154" s="87">
        <f>ROUND(D154/G154*100-100,2)</f>
        <v>-17.09</v>
      </c>
      <c r="K154" s="87">
        <f t="shared" si="100"/>
        <v>-12.58</v>
      </c>
      <c r="L154" s="87">
        <f t="shared" si="100"/>
        <v>-11.09</v>
      </c>
      <c r="M154" s="9"/>
      <c r="N154" s="9"/>
      <c r="O154" s="15"/>
    </row>
    <row r="155" spans="1:16" x14ac:dyDescent="0.5">
      <c r="B155" s="3" t="s">
        <v>51</v>
      </c>
      <c r="C155" s="12" t="s">
        <v>31</v>
      </c>
      <c r="D155" s="95">
        <v>718</v>
      </c>
      <c r="E155" s="95">
        <v>14742.776858838799</v>
      </c>
      <c r="F155" s="95">
        <v>52900</v>
      </c>
      <c r="G155" s="90">
        <v>702.95</v>
      </c>
      <c r="H155" s="90">
        <v>13130.379996</v>
      </c>
      <c r="I155" s="90">
        <v>46179.023000000001</v>
      </c>
      <c r="J155" s="87">
        <f>ROUND(D155/G155*100-100,2)</f>
        <v>2.14</v>
      </c>
      <c r="K155" s="87">
        <f t="shared" si="100"/>
        <v>12.28</v>
      </c>
      <c r="L155" s="87">
        <f t="shared" si="100"/>
        <v>14.55</v>
      </c>
      <c r="M155" s="9"/>
      <c r="N155" s="9"/>
      <c r="O155" s="15"/>
    </row>
    <row r="156" spans="1:16" x14ac:dyDescent="0.5">
      <c r="B156" s="3" t="s">
        <v>52</v>
      </c>
      <c r="C156" s="12" t="s">
        <v>38</v>
      </c>
      <c r="D156" s="87" t="s">
        <v>118</v>
      </c>
      <c r="E156" s="95">
        <v>20514.049713669301</v>
      </c>
      <c r="F156" s="95">
        <v>73594</v>
      </c>
      <c r="G156" s="87" t="s">
        <v>118</v>
      </c>
      <c r="H156" s="90">
        <v>20192.390069000001</v>
      </c>
      <c r="I156" s="90">
        <v>71145.994999999995</v>
      </c>
      <c r="J156" s="87" t="s">
        <v>22</v>
      </c>
      <c r="K156" s="87">
        <f t="shared" si="100"/>
        <v>1.59</v>
      </c>
      <c r="L156" s="87">
        <f t="shared" si="100"/>
        <v>3.44</v>
      </c>
      <c r="M156" s="9"/>
      <c r="N156" s="9"/>
      <c r="O156" s="15"/>
    </row>
    <row r="157" spans="1:16" x14ac:dyDescent="0.5">
      <c r="A157" s="8"/>
      <c r="B157" s="3" t="s">
        <v>53</v>
      </c>
      <c r="C157" s="12" t="s">
        <v>9</v>
      </c>
      <c r="D157" s="95">
        <v>7127.1626382000004</v>
      </c>
      <c r="E157" s="95">
        <v>31697.166406709097</v>
      </c>
      <c r="F157" s="95">
        <v>113707</v>
      </c>
      <c r="G157" s="90">
        <v>8245.92</v>
      </c>
      <c r="H157" s="90">
        <v>32132.831128999998</v>
      </c>
      <c r="I157" s="90">
        <v>113222.139</v>
      </c>
      <c r="J157" s="87">
        <f>ROUND(D157/G157*100-100,2)</f>
        <v>-13.57</v>
      </c>
      <c r="K157" s="87">
        <f t="shared" si="100"/>
        <v>-1.36</v>
      </c>
      <c r="L157" s="87">
        <f t="shared" si="100"/>
        <v>0.43</v>
      </c>
      <c r="M157" s="9"/>
      <c r="N157" s="9"/>
      <c r="O157" s="15"/>
    </row>
    <row r="158" spans="1:16" x14ac:dyDescent="0.5">
      <c r="A158" s="49"/>
      <c r="B158" s="50"/>
      <c r="C158" s="50"/>
      <c r="D158" s="69"/>
      <c r="E158" s="69"/>
      <c r="F158" s="70"/>
      <c r="G158" s="69"/>
      <c r="H158" s="69"/>
      <c r="I158" s="69"/>
      <c r="J158" s="71"/>
      <c r="K158" s="71"/>
      <c r="L158" s="71"/>
      <c r="M158" s="14"/>
      <c r="N158" s="15"/>
      <c r="O158" s="15"/>
    </row>
    <row r="159" spans="1:16" x14ac:dyDescent="0.5">
      <c r="J159" s="60"/>
      <c r="K159" s="60" t="s">
        <v>91</v>
      </c>
      <c r="L159" s="60"/>
      <c r="N159" s="72"/>
      <c r="O159" s="72"/>
    </row>
    <row r="160" spans="1:16" x14ac:dyDescent="0.5">
      <c r="A160" s="118" t="s">
        <v>124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N160" s="72"/>
      <c r="O160" s="72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72"/>
      <c r="O161" s="72"/>
    </row>
    <row r="162" spans="1:15" x14ac:dyDescent="0.5">
      <c r="E162" s="2"/>
      <c r="H162" s="2"/>
      <c r="I162" s="3" t="s">
        <v>111</v>
      </c>
      <c r="K162" s="2"/>
      <c r="N162" s="72"/>
      <c r="O162" s="72"/>
    </row>
    <row r="163" spans="1:15" x14ac:dyDescent="0.5">
      <c r="E163" s="2"/>
      <c r="H163" s="2"/>
      <c r="I163" s="3" t="s">
        <v>110</v>
      </c>
      <c r="J163" s="50"/>
      <c r="K163" s="4"/>
      <c r="L163" s="50"/>
      <c r="N163" s="72"/>
      <c r="O163" s="72"/>
    </row>
    <row r="164" spans="1:15" x14ac:dyDescent="0.5">
      <c r="A164" s="61"/>
      <c r="B164" s="62"/>
      <c r="C164" s="21" t="s">
        <v>92</v>
      </c>
      <c r="D164" s="115" t="s">
        <v>125</v>
      </c>
      <c r="E164" s="116"/>
      <c r="F164" s="117"/>
      <c r="G164" s="115" t="s">
        <v>126</v>
      </c>
      <c r="H164" s="116"/>
      <c r="I164" s="117"/>
      <c r="J164" s="63" t="s">
        <v>127</v>
      </c>
      <c r="K164" s="2"/>
      <c r="N164" s="72"/>
      <c r="O164" s="72"/>
    </row>
    <row r="165" spans="1:15" x14ac:dyDescent="0.5">
      <c r="A165" s="1" t="s">
        <v>1</v>
      </c>
      <c r="B165" s="64"/>
      <c r="C165" s="12" t="s">
        <v>93</v>
      </c>
      <c r="D165" s="29"/>
      <c r="E165" s="2"/>
      <c r="F165" s="28"/>
      <c r="H165" s="65"/>
      <c r="J165" s="66" t="s">
        <v>128</v>
      </c>
      <c r="K165" s="4"/>
      <c r="L165" s="50"/>
      <c r="N165" s="72"/>
      <c r="O165" s="72"/>
    </row>
    <row r="166" spans="1:15" x14ac:dyDescent="0.5">
      <c r="A166" s="3" t="s">
        <v>2</v>
      </c>
      <c r="B166" s="64" t="s">
        <v>95</v>
      </c>
      <c r="C166" s="12" t="s">
        <v>96</v>
      </c>
      <c r="D166" s="32" t="s">
        <v>97</v>
      </c>
      <c r="E166" s="129" t="s">
        <v>98</v>
      </c>
      <c r="F166" s="130"/>
      <c r="G166" s="32" t="s">
        <v>97</v>
      </c>
      <c r="H166" s="129" t="s">
        <v>98</v>
      </c>
      <c r="I166" s="130"/>
      <c r="J166" s="32" t="s">
        <v>97</v>
      </c>
      <c r="K166" s="115" t="s">
        <v>98</v>
      </c>
      <c r="L166" s="116"/>
      <c r="N166" s="72"/>
      <c r="O166" s="72"/>
    </row>
    <row r="167" spans="1:15" x14ac:dyDescent="0.5">
      <c r="A167" s="50"/>
      <c r="B167" s="53"/>
      <c r="C167" s="35" t="s">
        <v>99</v>
      </c>
      <c r="D167" s="53"/>
      <c r="E167" s="36" t="s">
        <v>100</v>
      </c>
      <c r="F167" s="37" t="s">
        <v>101</v>
      </c>
      <c r="G167" s="67"/>
      <c r="H167" s="36" t="s">
        <v>100</v>
      </c>
      <c r="I167" s="37" t="s">
        <v>102</v>
      </c>
      <c r="J167" s="91"/>
      <c r="K167" s="36" t="s">
        <v>100</v>
      </c>
      <c r="L167" s="42" t="s">
        <v>102</v>
      </c>
      <c r="N167" s="72"/>
      <c r="O167" s="72"/>
    </row>
    <row r="168" spans="1:15" x14ac:dyDescent="0.5">
      <c r="A168" s="8"/>
      <c r="B168" s="3" t="s">
        <v>55</v>
      </c>
      <c r="C168" s="12" t="s">
        <v>7</v>
      </c>
      <c r="D168" s="74"/>
      <c r="E168" s="95">
        <f t="shared" ref="E168:F168" si="103">SUM(E169:E171)</f>
        <v>133058.4499581813</v>
      </c>
      <c r="F168" s="95">
        <f t="shared" si="103"/>
        <v>477486</v>
      </c>
      <c r="G168" s="74"/>
      <c r="H168" s="95">
        <f t="shared" ref="H168:I168" si="104">SUM(H169:H171)</f>
        <v>128611.38906500001</v>
      </c>
      <c r="I168" s="95">
        <f t="shared" si="104"/>
        <v>452523.94099999999</v>
      </c>
      <c r="J168" s="87" t="s">
        <v>22</v>
      </c>
      <c r="K168" s="87">
        <f t="shared" ref="K168:K179" si="105">ROUND(E168/H168*100-100,2)</f>
        <v>3.46</v>
      </c>
      <c r="L168" s="87">
        <f t="shared" ref="L168:L179" si="106">ROUND(F168/I168*100-100,2)</f>
        <v>5.52</v>
      </c>
      <c r="M168" s="15"/>
      <c r="N168" s="15"/>
      <c r="O168" s="15"/>
    </row>
    <row r="169" spans="1:15" x14ac:dyDescent="0.5">
      <c r="B169" s="3" t="s">
        <v>57</v>
      </c>
      <c r="C169" s="12" t="s">
        <v>58</v>
      </c>
      <c r="D169" s="90">
        <v>1591</v>
      </c>
      <c r="E169" s="90">
        <v>55771.171174410803</v>
      </c>
      <c r="F169" s="90">
        <v>200155</v>
      </c>
      <c r="G169" s="90">
        <v>1572.259</v>
      </c>
      <c r="H169" s="90">
        <v>59334.885552</v>
      </c>
      <c r="I169" s="90">
        <v>208421.62</v>
      </c>
      <c r="J169" s="87">
        <f>ROUND(D169/G169*100-100,2)</f>
        <v>1.19</v>
      </c>
      <c r="K169" s="87">
        <f t="shared" si="105"/>
        <v>-6.01</v>
      </c>
      <c r="L169" s="87">
        <f t="shared" si="106"/>
        <v>-3.97</v>
      </c>
      <c r="M169" s="9"/>
      <c r="N169" s="9"/>
      <c r="O169" s="15"/>
    </row>
    <row r="170" spans="1:15" x14ac:dyDescent="0.5">
      <c r="B170" s="3" t="s">
        <v>59</v>
      </c>
      <c r="C170" s="12" t="s">
        <v>58</v>
      </c>
      <c r="D170" s="90">
        <v>8129</v>
      </c>
      <c r="E170" s="90">
        <v>74047.708061917496</v>
      </c>
      <c r="F170" s="90">
        <v>265708</v>
      </c>
      <c r="G170" s="90">
        <v>8020.4939999999997</v>
      </c>
      <c r="H170" s="90">
        <v>66134.169221000004</v>
      </c>
      <c r="I170" s="90">
        <v>233031.989</v>
      </c>
      <c r="J170" s="87">
        <f>ROUND(D170/G170*100-100,2)</f>
        <v>1.35</v>
      </c>
      <c r="K170" s="87">
        <f t="shared" si="105"/>
        <v>11.97</v>
      </c>
      <c r="L170" s="87">
        <f t="shared" si="106"/>
        <v>14.02</v>
      </c>
      <c r="M170" s="9"/>
      <c r="N170" s="9"/>
      <c r="O170" s="15"/>
    </row>
    <row r="171" spans="1:15" x14ac:dyDescent="0.5">
      <c r="B171" s="3" t="s">
        <v>60</v>
      </c>
      <c r="C171" s="12" t="s">
        <v>7</v>
      </c>
      <c r="D171" s="87" t="s">
        <v>118</v>
      </c>
      <c r="E171" s="90">
        <v>3239.5707218530001</v>
      </c>
      <c r="F171" s="90">
        <v>11623</v>
      </c>
      <c r="G171" s="87" t="s">
        <v>118</v>
      </c>
      <c r="H171" s="90">
        <v>3142.334292</v>
      </c>
      <c r="I171" s="90">
        <v>11070.332</v>
      </c>
      <c r="J171" s="87" t="s">
        <v>22</v>
      </c>
      <c r="K171" s="87">
        <f t="shared" si="105"/>
        <v>3.09</v>
      </c>
      <c r="L171" s="87">
        <f t="shared" si="106"/>
        <v>4.99</v>
      </c>
      <c r="M171" s="9"/>
      <c r="N171" s="9"/>
      <c r="O171" s="15"/>
    </row>
    <row r="172" spans="1:15" x14ac:dyDescent="0.5">
      <c r="A172" s="8"/>
      <c r="B172" s="3" t="s">
        <v>61</v>
      </c>
      <c r="C172" s="12" t="s">
        <v>62</v>
      </c>
      <c r="D172" s="95">
        <f t="shared" ref="D172:F172" si="107">SUM(D173:D175)</f>
        <v>16177.876010100001</v>
      </c>
      <c r="E172" s="95">
        <f t="shared" si="107"/>
        <v>41365.146658502199</v>
      </c>
      <c r="F172" s="95">
        <f t="shared" si="107"/>
        <v>148439</v>
      </c>
      <c r="G172" s="95">
        <f t="shared" ref="G172:I172" si="108">SUM(G173:G175)</f>
        <v>18288.072</v>
      </c>
      <c r="H172" s="95">
        <f t="shared" si="108"/>
        <v>37713.857615000001</v>
      </c>
      <c r="I172" s="95">
        <f t="shared" si="108"/>
        <v>132788.10699999999</v>
      </c>
      <c r="J172" s="87">
        <f>ROUND(D172/G172*100-100,2)</f>
        <v>-11.54</v>
      </c>
      <c r="K172" s="87">
        <f t="shared" si="105"/>
        <v>9.68</v>
      </c>
      <c r="L172" s="87">
        <f t="shared" si="106"/>
        <v>11.79</v>
      </c>
      <c r="M172" s="9"/>
      <c r="N172" s="9"/>
      <c r="O172" s="15"/>
    </row>
    <row r="173" spans="1:15" x14ac:dyDescent="0.5">
      <c r="A173" s="8"/>
      <c r="B173" s="3" t="s">
        <v>63</v>
      </c>
      <c r="C173" s="12" t="s">
        <v>62</v>
      </c>
      <c r="D173" s="90">
        <v>7523.5210101000002</v>
      </c>
      <c r="E173" s="90">
        <v>32118.378083503001</v>
      </c>
      <c r="F173" s="90">
        <v>115261</v>
      </c>
      <c r="G173" s="90">
        <v>7918.0370000000003</v>
      </c>
      <c r="H173" s="90">
        <v>28706.816717999998</v>
      </c>
      <c r="I173" s="90">
        <v>100981.773</v>
      </c>
      <c r="J173" s="87">
        <f>ROUND(D173/G173*100-100,2)</f>
        <v>-4.9800000000000004</v>
      </c>
      <c r="K173" s="87">
        <f t="shared" si="105"/>
        <v>11.88</v>
      </c>
      <c r="L173" s="87">
        <f t="shared" si="106"/>
        <v>14.14</v>
      </c>
      <c r="M173" s="9"/>
      <c r="N173" s="9"/>
      <c r="O173" s="15"/>
    </row>
    <row r="174" spans="1:15" x14ac:dyDescent="0.5">
      <c r="A174" s="8"/>
      <c r="B174" s="3" t="s">
        <v>64</v>
      </c>
      <c r="C174" s="12" t="s">
        <v>62</v>
      </c>
      <c r="D174" s="90">
        <v>101.839</v>
      </c>
      <c r="E174" s="90">
        <v>573.80855574980001</v>
      </c>
      <c r="F174" s="90">
        <v>2062</v>
      </c>
      <c r="G174" s="90">
        <v>136.16399999999999</v>
      </c>
      <c r="H174" s="90">
        <v>714.88932</v>
      </c>
      <c r="I174" s="90">
        <v>2522.2179999999998</v>
      </c>
      <c r="J174" s="87">
        <f>ROUND(D174/G174*100-100,2)</f>
        <v>-25.21</v>
      </c>
      <c r="K174" s="87">
        <f t="shared" si="105"/>
        <v>-19.73</v>
      </c>
      <c r="L174" s="87">
        <f t="shared" si="106"/>
        <v>-18.25</v>
      </c>
      <c r="M174" s="9"/>
      <c r="N174" s="9"/>
      <c r="O174" s="15"/>
    </row>
    <row r="175" spans="1:15" x14ac:dyDescent="0.5">
      <c r="A175" s="8"/>
      <c r="B175" s="3" t="s">
        <v>65</v>
      </c>
      <c r="C175" s="12" t="s">
        <v>62</v>
      </c>
      <c r="D175" s="90">
        <v>8552.5159999999996</v>
      </c>
      <c r="E175" s="90">
        <v>8672.9600192493999</v>
      </c>
      <c r="F175" s="90">
        <v>31116</v>
      </c>
      <c r="G175" s="90">
        <v>10233.870999999999</v>
      </c>
      <c r="H175" s="90">
        <v>8292.1515770000005</v>
      </c>
      <c r="I175" s="90">
        <v>29284.116000000002</v>
      </c>
      <c r="J175" s="87">
        <f>ROUND(D175/G175*100-100,2)</f>
        <v>-16.43</v>
      </c>
      <c r="K175" s="87">
        <f t="shared" si="105"/>
        <v>4.59</v>
      </c>
      <c r="L175" s="87">
        <f t="shared" si="106"/>
        <v>6.26</v>
      </c>
      <c r="M175" s="9"/>
      <c r="N175" s="9"/>
      <c r="O175" s="15"/>
    </row>
    <row r="176" spans="1:15" x14ac:dyDescent="0.5">
      <c r="A176" s="8"/>
      <c r="B176" s="3" t="s">
        <v>66</v>
      </c>
      <c r="C176" s="12" t="s">
        <v>7</v>
      </c>
      <c r="D176" s="87" t="s">
        <v>118</v>
      </c>
      <c r="E176" s="90">
        <v>104901.33178370878</v>
      </c>
      <c r="F176" s="90">
        <v>376355</v>
      </c>
      <c r="G176" s="87" t="s">
        <v>118</v>
      </c>
      <c r="H176" s="90">
        <v>104026.231256</v>
      </c>
      <c r="I176" s="90">
        <v>366343.33100000001</v>
      </c>
      <c r="J176" s="87" t="s">
        <v>22</v>
      </c>
      <c r="K176" s="87">
        <f t="shared" si="105"/>
        <v>0.84</v>
      </c>
      <c r="L176" s="87">
        <f t="shared" si="106"/>
        <v>2.73</v>
      </c>
      <c r="M176" s="9"/>
      <c r="N176" s="9"/>
      <c r="O176" s="15"/>
    </row>
    <row r="177" spans="1:15" x14ac:dyDescent="0.5">
      <c r="A177" s="8"/>
      <c r="B177" s="3" t="s">
        <v>67</v>
      </c>
      <c r="C177" s="12" t="s">
        <v>7</v>
      </c>
      <c r="D177" s="87" t="s">
        <v>118</v>
      </c>
      <c r="E177" s="90">
        <v>13926.4905686893</v>
      </c>
      <c r="F177" s="90">
        <v>49971</v>
      </c>
      <c r="G177" s="87" t="s">
        <v>118</v>
      </c>
      <c r="H177" s="90">
        <v>13698.774396999999</v>
      </c>
      <c r="I177" s="90">
        <v>48258.038999999997</v>
      </c>
      <c r="J177" s="87" t="s">
        <v>22</v>
      </c>
      <c r="K177" s="87">
        <f t="shared" si="105"/>
        <v>1.66</v>
      </c>
      <c r="L177" s="87">
        <f t="shared" si="106"/>
        <v>3.55</v>
      </c>
      <c r="M177" s="9"/>
      <c r="N177" s="9"/>
      <c r="O177" s="15"/>
    </row>
    <row r="178" spans="1:15" x14ac:dyDescent="0.5">
      <c r="A178" s="8"/>
      <c r="B178" s="3" t="s">
        <v>68</v>
      </c>
      <c r="C178" s="12" t="s">
        <v>69</v>
      </c>
      <c r="D178" s="90">
        <v>1192</v>
      </c>
      <c r="E178" s="90">
        <v>1018.1570633158999</v>
      </c>
      <c r="F178" s="90">
        <v>3655</v>
      </c>
      <c r="G178" s="90">
        <v>1302.99</v>
      </c>
      <c r="H178" s="90">
        <v>1103.543582</v>
      </c>
      <c r="I178" s="90">
        <v>3874.0540000000001</v>
      </c>
      <c r="J178" s="87">
        <f>ROUND(D178/G178*100-100,2)</f>
        <v>-8.52</v>
      </c>
      <c r="K178" s="87">
        <f t="shared" si="105"/>
        <v>-7.74</v>
      </c>
      <c r="L178" s="87">
        <f t="shared" si="106"/>
        <v>-5.65</v>
      </c>
      <c r="M178" s="9"/>
      <c r="N178" s="9"/>
      <c r="O178" s="15"/>
    </row>
    <row r="179" spans="1:15" x14ac:dyDescent="0.5">
      <c r="A179" s="8"/>
      <c r="B179" s="3" t="s">
        <v>70</v>
      </c>
      <c r="C179" s="12" t="s">
        <v>7</v>
      </c>
      <c r="D179" s="87" t="s">
        <v>118</v>
      </c>
      <c r="E179" s="95">
        <f t="shared" ref="E179:F179" si="109">SUM(E180:E183)</f>
        <v>371002.52969897748</v>
      </c>
      <c r="F179" s="95">
        <f t="shared" si="109"/>
        <v>1330895</v>
      </c>
      <c r="G179" s="87" t="s">
        <v>118</v>
      </c>
      <c r="H179" s="95">
        <f t="shared" ref="H179:I179" si="110">SUM(H180:H183)</f>
        <v>344946.206588</v>
      </c>
      <c r="I179" s="95">
        <f t="shared" si="110"/>
        <v>1214260.3700000001</v>
      </c>
      <c r="J179" s="87" t="s">
        <v>22</v>
      </c>
      <c r="K179" s="87">
        <f t="shared" si="105"/>
        <v>7.55</v>
      </c>
      <c r="L179" s="87">
        <f t="shared" si="106"/>
        <v>9.61</v>
      </c>
      <c r="M179" s="9"/>
      <c r="N179" s="9"/>
      <c r="O179" s="15"/>
    </row>
    <row r="180" spans="1:15" x14ac:dyDescent="0.5">
      <c r="A180" s="3"/>
      <c r="B180" s="3" t="s">
        <v>71</v>
      </c>
      <c r="C180" s="12" t="s">
        <v>69</v>
      </c>
      <c r="D180" s="90">
        <v>0</v>
      </c>
      <c r="E180" s="90">
        <v>0</v>
      </c>
      <c r="F180" s="90">
        <v>0</v>
      </c>
      <c r="G180" s="95">
        <v>0</v>
      </c>
      <c r="H180" s="95">
        <v>0</v>
      </c>
      <c r="I180" s="95">
        <v>0</v>
      </c>
      <c r="J180" s="87">
        <v>0</v>
      </c>
      <c r="K180" s="87">
        <v>0</v>
      </c>
      <c r="L180" s="87">
        <v>0</v>
      </c>
      <c r="M180" s="9"/>
      <c r="N180" s="9"/>
      <c r="O180" s="15"/>
    </row>
    <row r="181" spans="1:15" x14ac:dyDescent="0.5">
      <c r="A181" s="3"/>
      <c r="B181" s="3" t="s">
        <v>72</v>
      </c>
      <c r="C181" s="12" t="s">
        <v>69</v>
      </c>
      <c r="D181" s="90">
        <v>357217.95662090002</v>
      </c>
      <c r="E181" s="90">
        <v>113714.8942227275</v>
      </c>
      <c r="F181" s="90">
        <v>408012</v>
      </c>
      <c r="G181" s="90">
        <v>314033.68699999998</v>
      </c>
      <c r="H181" s="90">
        <v>91475.359079000002</v>
      </c>
      <c r="I181" s="90">
        <v>322412.39</v>
      </c>
      <c r="J181" s="87">
        <f t="shared" ref="J181:L182" si="111">ROUND(D181/G181*100-100,2)</f>
        <v>13.75</v>
      </c>
      <c r="K181" s="87">
        <f t="shared" si="111"/>
        <v>24.31</v>
      </c>
      <c r="L181" s="87">
        <f t="shared" si="111"/>
        <v>26.55</v>
      </c>
      <c r="M181" s="9"/>
      <c r="N181" s="9"/>
      <c r="O181" s="15"/>
    </row>
    <row r="182" spans="1:15" x14ac:dyDescent="0.5">
      <c r="A182" s="3"/>
      <c r="B182" s="3" t="s">
        <v>73</v>
      </c>
      <c r="C182" s="12" t="s">
        <v>69</v>
      </c>
      <c r="D182" s="90">
        <v>96273.841881783112</v>
      </c>
      <c r="E182" s="90">
        <v>109153.4055029076</v>
      </c>
      <c r="F182" s="90">
        <v>391649</v>
      </c>
      <c r="G182" s="90">
        <v>69933.447</v>
      </c>
      <c r="H182" s="90">
        <v>77514.158869000006</v>
      </c>
      <c r="I182" s="90">
        <v>273328.91899999999</v>
      </c>
      <c r="J182" s="87">
        <f t="shared" si="111"/>
        <v>37.659999999999997</v>
      </c>
      <c r="K182" s="87">
        <f t="shared" si="111"/>
        <v>40.82</v>
      </c>
      <c r="L182" s="87">
        <f t="shared" si="111"/>
        <v>43.29</v>
      </c>
      <c r="M182" s="9"/>
      <c r="N182" s="9"/>
      <c r="O182" s="15"/>
    </row>
    <row r="183" spans="1:15" x14ac:dyDescent="0.5">
      <c r="A183" s="3"/>
      <c r="B183" s="3" t="s">
        <v>74</v>
      </c>
      <c r="C183" s="12" t="s">
        <v>7</v>
      </c>
      <c r="D183" s="87" t="s">
        <v>118</v>
      </c>
      <c r="E183" s="90">
        <v>148134.22997334242</v>
      </c>
      <c r="F183" s="90">
        <v>531234</v>
      </c>
      <c r="G183" s="87" t="s">
        <v>118</v>
      </c>
      <c r="H183" s="90">
        <v>175956.68864000001</v>
      </c>
      <c r="I183" s="90">
        <v>618519.06099999999</v>
      </c>
      <c r="J183" s="87" t="s">
        <v>22</v>
      </c>
      <c r="K183" s="87">
        <f t="shared" ref="K183:L187" si="112">ROUND(E183/H183*100-100,2)</f>
        <v>-15.81</v>
      </c>
      <c r="L183" s="87">
        <f t="shared" si="112"/>
        <v>-14.11</v>
      </c>
      <c r="M183" s="9"/>
      <c r="N183" s="9"/>
      <c r="O183" s="15"/>
    </row>
    <row r="184" spans="1:15" x14ac:dyDescent="0.5">
      <c r="A184" s="8"/>
      <c r="B184" s="3" t="s">
        <v>75</v>
      </c>
      <c r="C184" s="12" t="s">
        <v>7</v>
      </c>
      <c r="D184" s="87" t="s">
        <v>118</v>
      </c>
      <c r="E184" s="95">
        <f t="shared" ref="E184:F184" si="113">SUM(E185:E192)</f>
        <v>92034.805690486697</v>
      </c>
      <c r="F184" s="95">
        <f t="shared" si="113"/>
        <v>330209</v>
      </c>
      <c r="G184" s="87" t="s">
        <v>118</v>
      </c>
      <c r="H184" s="95">
        <f t="shared" ref="H184:I184" si="114">SUM(H185:H192)</f>
        <v>80656.919472000009</v>
      </c>
      <c r="I184" s="95">
        <f t="shared" si="114"/>
        <v>284295.17400000012</v>
      </c>
      <c r="J184" s="87" t="s">
        <v>22</v>
      </c>
      <c r="K184" s="87">
        <f t="shared" si="112"/>
        <v>14.11</v>
      </c>
      <c r="L184" s="87">
        <f t="shared" si="112"/>
        <v>16.149999999999999</v>
      </c>
      <c r="M184" s="9"/>
      <c r="N184" s="9"/>
      <c r="O184" s="15"/>
    </row>
    <row r="185" spans="1:15" x14ac:dyDescent="0.5">
      <c r="A185" s="3"/>
      <c r="B185" s="3" t="s">
        <v>76</v>
      </c>
      <c r="C185" s="12" t="s">
        <v>77</v>
      </c>
      <c r="D185" s="90">
        <v>1132</v>
      </c>
      <c r="E185" s="90">
        <v>6509.8172860519999</v>
      </c>
      <c r="F185" s="90">
        <v>23331</v>
      </c>
      <c r="G185" s="90">
        <v>1459.5360000000001</v>
      </c>
      <c r="H185" s="90">
        <v>6644.4260160000003</v>
      </c>
      <c r="I185" s="90">
        <v>23504.061000000002</v>
      </c>
      <c r="J185" s="87">
        <f>ROUND(D185/G185*100-100,2)</f>
        <v>-22.44</v>
      </c>
      <c r="K185" s="87">
        <f t="shared" si="112"/>
        <v>-2.0299999999999998</v>
      </c>
      <c r="L185" s="87">
        <f t="shared" si="112"/>
        <v>-0.74</v>
      </c>
      <c r="M185" s="9"/>
      <c r="N185" s="9"/>
      <c r="O185" s="15"/>
    </row>
    <row r="186" spans="1:15" x14ac:dyDescent="0.5">
      <c r="A186" s="3"/>
      <c r="B186" s="3" t="s">
        <v>78</v>
      </c>
      <c r="C186" s="12" t="s">
        <v>7</v>
      </c>
      <c r="D186" s="87" t="s">
        <v>118</v>
      </c>
      <c r="E186" s="90">
        <v>7460.0302376955997</v>
      </c>
      <c r="F186" s="90">
        <v>26746</v>
      </c>
      <c r="G186" s="87" t="s">
        <v>118</v>
      </c>
      <c r="H186" s="90">
        <v>5263.475923</v>
      </c>
      <c r="I186" s="90">
        <v>18545.814999999999</v>
      </c>
      <c r="J186" s="87" t="s">
        <v>22</v>
      </c>
      <c r="K186" s="87">
        <f t="shared" si="112"/>
        <v>41.73</v>
      </c>
      <c r="L186" s="87">
        <f t="shared" si="112"/>
        <v>44.22</v>
      </c>
      <c r="M186" s="9"/>
      <c r="N186" s="9"/>
      <c r="O186" s="15"/>
    </row>
    <row r="187" spans="1:15" x14ac:dyDescent="0.5">
      <c r="B187" s="3" t="s">
        <v>79</v>
      </c>
      <c r="C187" s="12" t="s">
        <v>7</v>
      </c>
      <c r="D187" s="87" t="s">
        <v>118</v>
      </c>
      <c r="E187" s="90">
        <v>14713.971016568101</v>
      </c>
      <c r="F187" s="90">
        <v>52826</v>
      </c>
      <c r="G187" s="87" t="s">
        <v>118</v>
      </c>
      <c r="H187" s="90">
        <v>11867.069631</v>
      </c>
      <c r="I187" s="90">
        <v>41727.911999999997</v>
      </c>
      <c r="J187" s="87" t="s">
        <v>22</v>
      </c>
      <c r="K187" s="87">
        <f t="shared" si="112"/>
        <v>23.99</v>
      </c>
      <c r="L187" s="87">
        <f t="shared" si="112"/>
        <v>26.6</v>
      </c>
      <c r="M187" s="9"/>
      <c r="N187" s="9"/>
      <c r="O187" s="15"/>
    </row>
    <row r="188" spans="1:15" x14ac:dyDescent="0.5">
      <c r="B188" s="3" t="s">
        <v>80</v>
      </c>
      <c r="C188" s="88"/>
      <c r="D188" s="90"/>
      <c r="E188" s="95"/>
      <c r="F188" s="95"/>
      <c r="G188" s="90"/>
      <c r="H188" s="95"/>
      <c r="I188" s="95"/>
      <c r="J188" s="87"/>
      <c r="K188" s="87"/>
      <c r="L188" s="87"/>
      <c r="M188" s="9"/>
      <c r="N188" s="9"/>
      <c r="O188" s="15"/>
    </row>
    <row r="189" spans="1:15" x14ac:dyDescent="0.5">
      <c r="B189" s="3" t="s">
        <v>81</v>
      </c>
      <c r="C189" s="12" t="s">
        <v>7</v>
      </c>
      <c r="D189" s="87" t="s">
        <v>118</v>
      </c>
      <c r="E189" s="95">
        <v>14350.8603570097</v>
      </c>
      <c r="F189" s="95">
        <v>51493</v>
      </c>
      <c r="G189" s="87" t="s">
        <v>118</v>
      </c>
      <c r="H189" s="95">
        <v>11212.152591</v>
      </c>
      <c r="I189" s="95">
        <v>39579.519</v>
      </c>
      <c r="J189" s="87" t="s">
        <v>22</v>
      </c>
      <c r="K189" s="87">
        <f t="shared" ref="K189:K199" si="115">ROUND(E189/H189*100-100,2)</f>
        <v>27.99</v>
      </c>
      <c r="L189" s="87">
        <f t="shared" ref="L189:L199" si="116">ROUND(F189/I189*100-100,2)</f>
        <v>30.1</v>
      </c>
      <c r="M189" s="9"/>
      <c r="N189" s="9"/>
      <c r="O189" s="15"/>
    </row>
    <row r="190" spans="1:15" x14ac:dyDescent="0.5">
      <c r="B190" s="3" t="s">
        <v>82</v>
      </c>
      <c r="C190" s="12" t="s">
        <v>7</v>
      </c>
      <c r="D190" s="87" t="s">
        <v>118</v>
      </c>
      <c r="E190" s="90">
        <v>5091.1448320566997</v>
      </c>
      <c r="F190" s="90">
        <v>18265</v>
      </c>
      <c r="G190" s="87" t="s">
        <v>118</v>
      </c>
      <c r="H190" s="90">
        <v>5464.0434809999997</v>
      </c>
      <c r="I190" s="90">
        <v>19284.405999999999</v>
      </c>
      <c r="J190" s="87" t="s">
        <v>22</v>
      </c>
      <c r="K190" s="87">
        <f t="shared" si="115"/>
        <v>-6.82</v>
      </c>
      <c r="L190" s="87">
        <f t="shared" si="116"/>
        <v>-5.29</v>
      </c>
      <c r="M190" s="9"/>
      <c r="N190" s="9"/>
      <c r="O190" s="15"/>
    </row>
    <row r="191" spans="1:15" x14ac:dyDescent="0.5">
      <c r="B191" s="3" t="s">
        <v>115</v>
      </c>
      <c r="C191" s="12" t="s">
        <v>77</v>
      </c>
      <c r="D191" s="90">
        <v>15645</v>
      </c>
      <c r="E191" s="90">
        <v>23335.4540991289</v>
      </c>
      <c r="F191" s="90">
        <v>83743</v>
      </c>
      <c r="G191" s="96">
        <v>13009.031999999999</v>
      </c>
      <c r="H191" s="96">
        <v>20983.109603000001</v>
      </c>
      <c r="I191" s="96">
        <v>73910.184999999998</v>
      </c>
      <c r="J191" s="87">
        <f>ROUND(D191/G191*100-100,2)</f>
        <v>20.260000000000002</v>
      </c>
      <c r="K191" s="87">
        <f t="shared" si="115"/>
        <v>11.21</v>
      </c>
      <c r="L191" s="87">
        <f t="shared" si="116"/>
        <v>13.3</v>
      </c>
      <c r="M191" s="9"/>
      <c r="N191" s="9"/>
      <c r="O191" s="15"/>
    </row>
    <row r="192" spans="1:15" x14ac:dyDescent="0.5">
      <c r="B192" s="3" t="s">
        <v>116</v>
      </c>
      <c r="C192" s="12" t="s">
        <v>7</v>
      </c>
      <c r="D192" s="87" t="s">
        <v>118</v>
      </c>
      <c r="E192" s="90">
        <v>20573.527861975701</v>
      </c>
      <c r="F192" s="90">
        <v>73805</v>
      </c>
      <c r="G192" s="87" t="s">
        <v>118</v>
      </c>
      <c r="H192" s="90">
        <v>19222.642227</v>
      </c>
      <c r="I192" s="90">
        <v>67743.2760000001</v>
      </c>
      <c r="J192" s="87" t="s">
        <v>22</v>
      </c>
      <c r="K192" s="87">
        <f t="shared" si="115"/>
        <v>7.03</v>
      </c>
      <c r="L192" s="87">
        <f t="shared" si="116"/>
        <v>8.9499999999999993</v>
      </c>
      <c r="M192" s="9"/>
      <c r="N192" s="9"/>
      <c r="O192" s="15"/>
    </row>
    <row r="193" spans="1:18" x14ac:dyDescent="0.5">
      <c r="A193" s="8"/>
      <c r="B193" s="3" t="s">
        <v>83</v>
      </c>
      <c r="C193" s="12" t="s">
        <v>113</v>
      </c>
      <c r="D193" s="90">
        <v>776</v>
      </c>
      <c r="E193" s="90">
        <v>1499.6294274500001</v>
      </c>
      <c r="F193" s="90">
        <v>5376</v>
      </c>
      <c r="G193" s="90">
        <v>503</v>
      </c>
      <c r="H193" s="90">
        <v>1604.18361</v>
      </c>
      <c r="I193" s="90">
        <v>5666.1769999999997</v>
      </c>
      <c r="J193" s="87">
        <f>ROUND(D193/G193*100-100,2)</f>
        <v>54.27</v>
      </c>
      <c r="K193" s="87">
        <f t="shared" si="115"/>
        <v>-6.52</v>
      </c>
      <c r="L193" s="87">
        <f t="shared" si="116"/>
        <v>-5.12</v>
      </c>
      <c r="M193" s="9"/>
      <c r="N193" s="9"/>
      <c r="O193" s="15"/>
    </row>
    <row r="194" spans="1:18" x14ac:dyDescent="0.5">
      <c r="A194" s="8"/>
      <c r="B194" s="3" t="s">
        <v>84</v>
      </c>
      <c r="C194" s="12" t="s">
        <v>7</v>
      </c>
      <c r="D194" s="87" t="s">
        <v>118</v>
      </c>
      <c r="E194" s="90">
        <v>3202.2500068888999</v>
      </c>
      <c r="F194" s="90">
        <v>11503</v>
      </c>
      <c r="G194" s="87" t="s">
        <v>118</v>
      </c>
      <c r="H194" s="90">
        <v>2002.9029889999999</v>
      </c>
      <c r="I194" s="90">
        <v>6996.7870000000003</v>
      </c>
      <c r="J194" s="87" t="s">
        <v>22</v>
      </c>
      <c r="K194" s="87">
        <f t="shared" si="115"/>
        <v>59.88</v>
      </c>
      <c r="L194" s="87">
        <f t="shared" si="116"/>
        <v>64.400000000000006</v>
      </c>
      <c r="M194" s="9"/>
      <c r="N194" s="9"/>
      <c r="O194" s="15"/>
    </row>
    <row r="195" spans="1:18" x14ac:dyDescent="0.5">
      <c r="A195" s="8"/>
      <c r="B195" s="3" t="s">
        <v>85</v>
      </c>
      <c r="C195" s="12" t="s">
        <v>77</v>
      </c>
      <c r="D195" s="90">
        <v>718.33817999999997</v>
      </c>
      <c r="E195" s="90">
        <v>1635.5309713473</v>
      </c>
      <c r="F195" s="90">
        <v>5867</v>
      </c>
      <c r="G195" s="90">
        <v>1671.53</v>
      </c>
      <c r="H195" s="90">
        <v>1952.687889</v>
      </c>
      <c r="I195" s="90">
        <v>6855.4949999999999</v>
      </c>
      <c r="J195" s="87">
        <f t="shared" ref="J195:J196" si="117">ROUND(D195/G195*100-100,2)</f>
        <v>-57.03</v>
      </c>
      <c r="K195" s="87">
        <f t="shared" si="115"/>
        <v>-16.239999999999998</v>
      </c>
      <c r="L195" s="87">
        <f t="shared" si="116"/>
        <v>-14.42</v>
      </c>
      <c r="M195" s="9"/>
      <c r="N195" s="9"/>
      <c r="O195" s="15"/>
    </row>
    <row r="196" spans="1:18" x14ac:dyDescent="0.5">
      <c r="A196" s="8"/>
      <c r="B196" s="3" t="s">
        <v>86</v>
      </c>
      <c r="C196" s="12" t="s">
        <v>69</v>
      </c>
      <c r="D196" s="90">
        <v>76345.448000000004</v>
      </c>
      <c r="E196" s="90">
        <v>3006.0896340125</v>
      </c>
      <c r="F196" s="90">
        <v>10794</v>
      </c>
      <c r="G196" s="90">
        <v>151299.70000000001</v>
      </c>
      <c r="H196" s="90">
        <v>7443.186361</v>
      </c>
      <c r="I196" s="90">
        <v>26497.691999999999</v>
      </c>
      <c r="J196" s="87">
        <f t="shared" si="117"/>
        <v>-49.54</v>
      </c>
      <c r="K196" s="87">
        <f t="shared" si="115"/>
        <v>-59.61</v>
      </c>
      <c r="L196" s="87">
        <f t="shared" si="116"/>
        <v>-59.26</v>
      </c>
      <c r="M196" s="9"/>
      <c r="N196" s="9"/>
      <c r="O196" s="15"/>
    </row>
    <row r="197" spans="1:18" x14ac:dyDescent="0.5">
      <c r="A197" s="8"/>
      <c r="B197" s="3" t="s">
        <v>87</v>
      </c>
      <c r="C197" s="12" t="s">
        <v>7</v>
      </c>
      <c r="D197" s="87" t="s">
        <v>118</v>
      </c>
      <c r="E197" s="90">
        <v>114.4105</v>
      </c>
      <c r="F197" s="90">
        <v>409</v>
      </c>
      <c r="G197" s="87" t="s">
        <v>118</v>
      </c>
      <c r="H197" s="90">
        <v>58.203417999999999</v>
      </c>
      <c r="I197" s="90">
        <v>198.79400000000001</v>
      </c>
      <c r="J197" s="87" t="s">
        <v>22</v>
      </c>
      <c r="K197" s="87">
        <f t="shared" si="115"/>
        <v>96.57</v>
      </c>
      <c r="L197" s="87">
        <f t="shared" si="116"/>
        <v>105.74</v>
      </c>
      <c r="M197" s="9"/>
      <c r="N197" s="9"/>
      <c r="O197" s="15"/>
    </row>
    <row r="198" spans="1:18" x14ac:dyDescent="0.5">
      <c r="A198" s="8"/>
      <c r="B198" s="3" t="s">
        <v>88</v>
      </c>
      <c r="C198" s="12" t="s">
        <v>69</v>
      </c>
      <c r="D198" s="90">
        <v>7132654.5999999996</v>
      </c>
      <c r="E198" s="90">
        <v>70690.164850521702</v>
      </c>
      <c r="F198" s="90">
        <v>253711</v>
      </c>
      <c r="G198" s="90">
        <v>5302543</v>
      </c>
      <c r="H198" s="90">
        <v>58217.880569000001</v>
      </c>
      <c r="I198" s="90">
        <v>204545.73800000001</v>
      </c>
      <c r="J198" s="87">
        <f t="shared" ref="J198:J199" si="118">ROUND(D198/G198*100-100,2)</f>
        <v>34.51</v>
      </c>
      <c r="K198" s="87">
        <f t="shared" si="115"/>
        <v>21.42</v>
      </c>
      <c r="L198" s="87">
        <f t="shared" si="116"/>
        <v>24.04</v>
      </c>
      <c r="M198" s="9"/>
      <c r="N198" s="9"/>
      <c r="O198" s="15"/>
    </row>
    <row r="199" spans="1:18" x14ac:dyDescent="0.5">
      <c r="A199" s="8"/>
      <c r="B199" s="3" t="s">
        <v>89</v>
      </c>
      <c r="C199" s="12" t="s">
        <v>69</v>
      </c>
      <c r="D199" s="90">
        <v>15564.404500000001</v>
      </c>
      <c r="E199" s="90">
        <v>7625.0170588269002</v>
      </c>
      <c r="F199" s="90">
        <v>27370</v>
      </c>
      <c r="G199" s="90">
        <v>27552.848999999998</v>
      </c>
      <c r="H199" s="90">
        <v>12249.311170999999</v>
      </c>
      <c r="I199" s="90">
        <v>43146.137000000002</v>
      </c>
      <c r="J199" s="87">
        <f t="shared" si="118"/>
        <v>-43.51</v>
      </c>
      <c r="K199" s="87">
        <f t="shared" si="115"/>
        <v>-37.75</v>
      </c>
      <c r="L199" s="87">
        <f t="shared" si="116"/>
        <v>-36.56</v>
      </c>
      <c r="M199" s="9"/>
      <c r="N199" s="9"/>
      <c r="O199" s="15"/>
    </row>
    <row r="200" spans="1:18" x14ac:dyDescent="0.5">
      <c r="C200" s="88"/>
      <c r="D200" s="90"/>
      <c r="E200" s="90"/>
      <c r="F200" s="90"/>
      <c r="G200" s="90"/>
      <c r="H200" s="90"/>
      <c r="I200" s="90"/>
      <c r="J200" s="87"/>
      <c r="K200" s="87"/>
      <c r="L200" s="87"/>
      <c r="M200" s="14"/>
      <c r="N200" s="15"/>
      <c r="O200" s="15"/>
    </row>
    <row r="201" spans="1:18" x14ac:dyDescent="0.5">
      <c r="A201" s="3"/>
      <c r="B201" s="3" t="s">
        <v>90</v>
      </c>
      <c r="C201" s="12"/>
      <c r="D201" s="90"/>
      <c r="E201" s="95">
        <f t="shared" ref="E201:F201" si="119">E112-SUM(E114,E130,E145,E151)</f>
        <v>530421.00764264725</v>
      </c>
      <c r="F201" s="95">
        <f t="shared" si="119"/>
        <v>1903043</v>
      </c>
      <c r="G201" s="90"/>
      <c r="H201" s="95">
        <f t="shared" ref="H201:I201" si="120">H112-SUM(H114,H130,H145,H151)</f>
        <v>526485.51862899866</v>
      </c>
      <c r="I201" s="95">
        <f t="shared" si="120"/>
        <v>1855552.7360000014</v>
      </c>
      <c r="J201" s="87"/>
      <c r="K201" s="87">
        <f>ROUND(E201/H201*100-100,2)</f>
        <v>0.75</v>
      </c>
      <c r="L201" s="87">
        <f>ROUND(F201/I201*100-100,2)</f>
        <v>2.56</v>
      </c>
      <c r="M201" s="14"/>
      <c r="N201" s="15"/>
      <c r="O201" s="15"/>
    </row>
    <row r="202" spans="1:18" x14ac:dyDescent="0.5">
      <c r="A202" s="49"/>
      <c r="B202" s="50"/>
      <c r="C202" s="50"/>
      <c r="D202" s="50"/>
      <c r="E202" s="50"/>
      <c r="F202" s="51"/>
      <c r="G202" s="50"/>
      <c r="H202" s="50"/>
      <c r="I202" s="50"/>
      <c r="J202" s="50"/>
      <c r="K202" s="50"/>
      <c r="L202" s="50"/>
    </row>
    <row r="203" spans="1:18" x14ac:dyDescent="0.5">
      <c r="A203" s="1" t="s">
        <v>106</v>
      </c>
    </row>
    <row r="204" spans="1:18" x14ac:dyDescent="0.5">
      <c r="D204" s="3"/>
      <c r="E204" s="2"/>
      <c r="G204" s="3"/>
      <c r="H204" s="2"/>
      <c r="I204" s="2"/>
      <c r="K204" s="2"/>
      <c r="O204" s="19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19"/>
      <c r="R206" s="3"/>
    </row>
    <row r="207" spans="1:18" x14ac:dyDescent="0.5">
      <c r="A207" s="3"/>
      <c r="B207" s="3"/>
      <c r="C207" s="3"/>
      <c r="D207" s="3"/>
      <c r="E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73"/>
      <c r="F208" s="73"/>
      <c r="G208" s="3"/>
      <c r="H208" s="73"/>
      <c r="I208" s="3"/>
      <c r="J208" s="3"/>
      <c r="K208" s="73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74"/>
      <c r="D226" s="8"/>
      <c r="E226" s="2"/>
      <c r="F226" s="8"/>
      <c r="G226" s="8"/>
      <c r="H226" s="2"/>
      <c r="I226" s="8"/>
      <c r="J226" s="8"/>
      <c r="K226" s="2"/>
      <c r="L226" s="8"/>
      <c r="M226" s="60"/>
      <c r="P226" s="60"/>
      <c r="Q226" s="60"/>
      <c r="R226" s="60"/>
    </row>
    <row r="227" spans="1:18" x14ac:dyDescent="0.5">
      <c r="A227" s="3"/>
      <c r="B227" s="3"/>
      <c r="C227" s="74"/>
      <c r="D227" s="75"/>
      <c r="E227" s="2"/>
      <c r="F227" s="8"/>
      <c r="G227" s="75"/>
      <c r="H227" s="2"/>
      <c r="I227" s="8"/>
      <c r="J227" s="75"/>
      <c r="K227" s="2"/>
      <c r="L227" s="8"/>
      <c r="M227" s="75"/>
      <c r="P227" s="75"/>
      <c r="Q227" s="60"/>
      <c r="R227" s="60"/>
    </row>
    <row r="228" spans="1:18" x14ac:dyDescent="0.5">
      <c r="A228" s="3"/>
      <c r="B228" s="3"/>
      <c r="C228" s="74"/>
      <c r="D228" s="75"/>
      <c r="E228" s="2"/>
      <c r="F228" s="8"/>
      <c r="G228" s="75"/>
      <c r="H228" s="2"/>
      <c r="I228" s="8"/>
      <c r="J228" s="75"/>
      <c r="K228" s="2"/>
      <c r="L228" s="8"/>
      <c r="M228" s="75"/>
      <c r="P228" s="75"/>
      <c r="Q228" s="60"/>
      <c r="R228" s="60"/>
    </row>
    <row r="229" spans="1:18" x14ac:dyDescent="0.5">
      <c r="A229" s="3"/>
      <c r="B229" s="3"/>
      <c r="C229" s="74"/>
      <c r="D229" s="75"/>
      <c r="E229" s="2"/>
      <c r="F229" s="8"/>
      <c r="G229" s="75"/>
      <c r="H229" s="2"/>
      <c r="I229" s="8"/>
      <c r="J229" s="75"/>
      <c r="K229" s="2"/>
      <c r="L229" s="8"/>
      <c r="M229" s="75"/>
      <c r="P229" s="75"/>
      <c r="Q229" s="60"/>
      <c r="R229" s="60"/>
    </row>
    <row r="230" spans="1:18" x14ac:dyDescent="0.5">
      <c r="A230" s="3"/>
      <c r="B230" s="3"/>
      <c r="C230" s="74"/>
      <c r="D230" s="75"/>
      <c r="E230" s="2"/>
      <c r="F230" s="8"/>
      <c r="G230" s="75"/>
      <c r="H230" s="2"/>
      <c r="I230" s="8"/>
      <c r="J230" s="75"/>
      <c r="K230" s="2"/>
      <c r="L230" s="8"/>
      <c r="M230" s="75"/>
      <c r="P230" s="75"/>
      <c r="Q230" s="60"/>
      <c r="R230" s="60"/>
    </row>
    <row r="231" spans="1:18" x14ac:dyDescent="0.5">
      <c r="A231" s="3"/>
      <c r="B231" s="3"/>
      <c r="C231" s="74"/>
      <c r="D231" s="75"/>
      <c r="E231" s="2"/>
      <c r="F231" s="8"/>
      <c r="G231" s="75"/>
      <c r="H231" s="2"/>
      <c r="I231" s="8"/>
      <c r="J231" s="75"/>
      <c r="K231" s="2"/>
      <c r="L231" s="8"/>
      <c r="M231" s="75"/>
      <c r="P231" s="75"/>
      <c r="Q231" s="60"/>
      <c r="R231" s="60"/>
    </row>
    <row r="232" spans="1:18" x14ac:dyDescent="0.5">
      <c r="A232" s="3"/>
      <c r="B232" s="3"/>
      <c r="C232" s="74"/>
      <c r="D232" s="75"/>
      <c r="E232" s="2"/>
      <c r="F232" s="8"/>
      <c r="G232" s="75"/>
      <c r="H232" s="2"/>
      <c r="I232" s="8"/>
      <c r="J232" s="75"/>
      <c r="K232" s="2"/>
      <c r="L232" s="8"/>
      <c r="M232" s="75"/>
      <c r="P232" s="75"/>
      <c r="Q232" s="60"/>
      <c r="R232" s="60"/>
    </row>
    <row r="233" spans="1:18" x14ac:dyDescent="0.5">
      <c r="A233" s="3"/>
      <c r="B233" s="3"/>
      <c r="C233" s="74"/>
      <c r="D233" s="75"/>
      <c r="E233" s="2"/>
      <c r="F233" s="8"/>
      <c r="G233" s="75"/>
      <c r="H233" s="2"/>
      <c r="I233" s="8"/>
      <c r="J233" s="75"/>
      <c r="K233" s="2"/>
      <c r="L233" s="8"/>
      <c r="M233" s="75"/>
      <c r="P233" s="75"/>
      <c r="Q233" s="60"/>
      <c r="R233" s="60"/>
    </row>
    <row r="234" spans="1:18" x14ac:dyDescent="0.5">
      <c r="A234" s="3"/>
      <c r="B234" s="3"/>
      <c r="C234" s="74"/>
      <c r="D234" s="75"/>
      <c r="E234" s="2"/>
      <c r="F234" s="8"/>
      <c r="G234" s="75"/>
      <c r="H234" s="2"/>
      <c r="I234" s="8"/>
      <c r="J234" s="75"/>
      <c r="K234" s="2"/>
      <c r="L234" s="8"/>
      <c r="M234" s="75"/>
      <c r="P234" s="75"/>
      <c r="Q234" s="60"/>
      <c r="R234" s="60"/>
    </row>
    <row r="235" spans="1:18" x14ac:dyDescent="0.5">
      <c r="A235" s="3"/>
      <c r="B235" s="3"/>
      <c r="C235" s="74"/>
      <c r="D235" s="75"/>
      <c r="E235" s="2"/>
      <c r="F235" s="8"/>
      <c r="G235" s="75"/>
      <c r="H235" s="2"/>
      <c r="I235" s="8"/>
      <c r="J235" s="75"/>
      <c r="K235" s="2"/>
      <c r="L235" s="8"/>
      <c r="M235" s="75"/>
      <c r="P235" s="75"/>
      <c r="Q235" s="60"/>
      <c r="R235" s="60"/>
    </row>
    <row r="236" spans="1:18" x14ac:dyDescent="0.5">
      <c r="A236" s="3"/>
      <c r="B236" s="3"/>
      <c r="C236" s="74"/>
      <c r="D236" s="75"/>
      <c r="E236" s="2"/>
      <c r="F236" s="8"/>
      <c r="G236" s="75"/>
      <c r="H236" s="2"/>
      <c r="I236" s="8"/>
      <c r="J236" s="75"/>
      <c r="K236" s="2"/>
      <c r="L236" s="8"/>
      <c r="M236" s="75"/>
      <c r="P236" s="75"/>
      <c r="Q236" s="60"/>
      <c r="R236" s="60"/>
    </row>
    <row r="237" spans="1:18" x14ac:dyDescent="0.5">
      <c r="B237" s="3"/>
      <c r="C237" s="74"/>
      <c r="D237" s="75"/>
      <c r="E237" s="2"/>
      <c r="F237" s="8"/>
      <c r="G237" s="75"/>
      <c r="H237" s="2"/>
      <c r="I237" s="8"/>
      <c r="J237" s="75"/>
      <c r="K237" s="2"/>
      <c r="L237" s="8"/>
      <c r="M237" s="75"/>
      <c r="P237" s="75"/>
      <c r="Q237" s="60"/>
      <c r="R237" s="60"/>
    </row>
    <row r="238" spans="1:18" x14ac:dyDescent="0.5">
      <c r="B238" s="3"/>
      <c r="C238" s="74"/>
      <c r="D238" s="75"/>
      <c r="E238" s="2"/>
      <c r="F238" s="8"/>
      <c r="G238" s="75"/>
      <c r="H238" s="2"/>
      <c r="I238" s="8"/>
      <c r="J238" s="75"/>
      <c r="K238" s="2"/>
      <c r="L238" s="8"/>
      <c r="M238" s="75"/>
      <c r="P238" s="75"/>
      <c r="Q238" s="60"/>
      <c r="R238" s="60"/>
    </row>
    <row r="239" spans="1:18" x14ac:dyDescent="0.5">
      <c r="B239" s="3"/>
      <c r="C239" s="74"/>
      <c r="D239" s="75"/>
      <c r="E239" s="2"/>
      <c r="F239" s="8"/>
      <c r="G239" s="75"/>
      <c r="H239" s="2"/>
      <c r="I239" s="8"/>
      <c r="J239" s="75"/>
      <c r="K239" s="2"/>
      <c r="L239" s="8"/>
      <c r="M239" s="75"/>
      <c r="P239" s="75"/>
      <c r="Q239" s="60"/>
      <c r="R239" s="60"/>
    </row>
    <row r="240" spans="1:18" x14ac:dyDescent="0.5">
      <c r="B240" s="3"/>
      <c r="C240" s="74"/>
      <c r="D240" s="75"/>
      <c r="E240" s="2"/>
      <c r="F240" s="8"/>
      <c r="G240" s="75"/>
      <c r="H240" s="2"/>
      <c r="I240" s="8"/>
      <c r="J240" s="75"/>
      <c r="K240" s="2"/>
      <c r="L240" s="8"/>
      <c r="M240" s="75"/>
      <c r="P240" s="75"/>
      <c r="Q240" s="60"/>
      <c r="R240" s="60"/>
    </row>
    <row r="241" spans="1:18" x14ac:dyDescent="0.5">
      <c r="B241" s="3"/>
      <c r="C241" s="74"/>
      <c r="D241" s="75"/>
      <c r="E241" s="2"/>
      <c r="F241" s="8"/>
      <c r="G241" s="75"/>
      <c r="H241" s="2"/>
      <c r="I241" s="8"/>
      <c r="J241" s="75"/>
      <c r="K241" s="2"/>
      <c r="L241" s="8"/>
      <c r="M241" s="75"/>
      <c r="P241" s="75"/>
      <c r="Q241" s="60"/>
      <c r="R241" s="60"/>
    </row>
    <row r="242" spans="1:18" x14ac:dyDescent="0.5">
      <c r="B242" s="3"/>
      <c r="C242" s="74"/>
      <c r="D242" s="75"/>
      <c r="E242" s="2"/>
      <c r="F242" s="8"/>
      <c r="G242" s="75"/>
      <c r="H242" s="2"/>
      <c r="I242" s="8"/>
      <c r="J242" s="75"/>
      <c r="K242" s="2"/>
      <c r="L242" s="8"/>
      <c r="M242" s="75"/>
      <c r="P242" s="75"/>
      <c r="Q242" s="60"/>
      <c r="R242" s="60"/>
    </row>
    <row r="243" spans="1:18" x14ac:dyDescent="0.5">
      <c r="B243" s="3"/>
      <c r="C243" s="74"/>
      <c r="D243" s="75"/>
      <c r="E243" s="2"/>
      <c r="F243" s="8"/>
      <c r="G243" s="75"/>
      <c r="H243" s="2"/>
      <c r="I243" s="8"/>
      <c r="J243" s="75"/>
      <c r="K243" s="2"/>
      <c r="L243" s="8"/>
      <c r="M243" s="75"/>
      <c r="P243" s="75"/>
      <c r="Q243" s="60"/>
      <c r="R243" s="60"/>
    </row>
    <row r="244" spans="1:18" x14ac:dyDescent="0.5">
      <c r="B244" s="3"/>
      <c r="C244" s="74"/>
      <c r="D244" s="75"/>
      <c r="E244" s="2"/>
      <c r="F244" s="8"/>
      <c r="G244" s="75"/>
      <c r="H244" s="2"/>
      <c r="I244" s="8"/>
      <c r="J244" s="75"/>
      <c r="K244" s="2"/>
      <c r="L244" s="8"/>
      <c r="M244" s="75"/>
      <c r="P244" s="75"/>
      <c r="Q244" s="60"/>
      <c r="R244" s="60"/>
    </row>
    <row r="245" spans="1:18" x14ac:dyDescent="0.5">
      <c r="B245" s="3"/>
      <c r="C245" s="74"/>
      <c r="D245" s="75"/>
      <c r="E245" s="2"/>
      <c r="F245" s="8"/>
      <c r="G245" s="75"/>
      <c r="H245" s="2"/>
      <c r="I245" s="8"/>
      <c r="J245" s="75"/>
      <c r="K245" s="2"/>
      <c r="L245" s="8"/>
      <c r="M245" s="75"/>
      <c r="P245" s="75"/>
      <c r="Q245" s="60"/>
      <c r="R245" s="60"/>
    </row>
    <row r="246" spans="1:18" x14ac:dyDescent="0.5">
      <c r="B246" s="3"/>
      <c r="C246" s="74"/>
      <c r="D246" s="75"/>
      <c r="E246" s="2"/>
      <c r="F246" s="8"/>
      <c r="G246" s="75"/>
      <c r="H246" s="2"/>
      <c r="I246" s="8"/>
      <c r="J246" s="75"/>
      <c r="K246" s="2"/>
      <c r="L246" s="8"/>
      <c r="M246" s="75"/>
      <c r="P246" s="75"/>
      <c r="Q246" s="60"/>
      <c r="R246" s="60"/>
    </row>
    <row r="247" spans="1:18" x14ac:dyDescent="0.5">
      <c r="B247" s="3"/>
      <c r="C247" s="74"/>
      <c r="D247" s="75"/>
      <c r="E247" s="2"/>
      <c r="F247" s="8"/>
      <c r="G247" s="75"/>
      <c r="H247" s="2"/>
      <c r="I247" s="8"/>
      <c r="J247" s="75"/>
      <c r="K247" s="2"/>
      <c r="L247" s="8"/>
      <c r="M247" s="75"/>
      <c r="P247" s="75"/>
      <c r="Q247" s="60"/>
      <c r="R247" s="60"/>
    </row>
    <row r="248" spans="1:18" x14ac:dyDescent="0.5">
      <c r="B248" s="3"/>
      <c r="C248" s="74"/>
      <c r="D248" s="75"/>
      <c r="E248" s="2"/>
      <c r="F248" s="8"/>
      <c r="G248" s="75"/>
      <c r="H248" s="2"/>
      <c r="I248" s="8"/>
      <c r="J248" s="75"/>
      <c r="K248" s="2"/>
      <c r="L248" s="8"/>
      <c r="M248" s="75"/>
      <c r="P248" s="75"/>
      <c r="Q248" s="60"/>
      <c r="R248" s="60"/>
    </row>
    <row r="249" spans="1:18" x14ac:dyDescent="0.5">
      <c r="B249" s="3"/>
      <c r="C249" s="74"/>
      <c r="D249" s="75"/>
      <c r="E249" s="2"/>
      <c r="F249" s="8"/>
      <c r="G249" s="75"/>
      <c r="H249" s="2"/>
      <c r="I249" s="8"/>
      <c r="J249" s="75"/>
      <c r="K249" s="2"/>
      <c r="L249" s="8"/>
      <c r="M249" s="75"/>
      <c r="P249" s="75"/>
      <c r="Q249" s="60"/>
      <c r="R249" s="60"/>
    </row>
    <row r="250" spans="1:18" x14ac:dyDescent="0.5">
      <c r="B250" s="3"/>
      <c r="C250" s="74"/>
      <c r="D250" s="75"/>
      <c r="E250" s="2"/>
      <c r="F250" s="8"/>
      <c r="G250" s="75"/>
      <c r="H250" s="2"/>
      <c r="I250" s="8"/>
      <c r="J250" s="75"/>
      <c r="K250" s="2"/>
      <c r="L250" s="8"/>
      <c r="M250" s="75"/>
      <c r="P250" s="75"/>
      <c r="Q250" s="60"/>
      <c r="R250" s="60"/>
    </row>
    <row r="251" spans="1:18" x14ac:dyDescent="0.5">
      <c r="B251" s="3"/>
      <c r="C251" s="74"/>
      <c r="D251" s="75"/>
      <c r="E251" s="2"/>
      <c r="F251" s="8"/>
      <c r="G251" s="75"/>
      <c r="H251" s="2"/>
      <c r="I251" s="8"/>
      <c r="J251" s="75"/>
      <c r="K251" s="2"/>
      <c r="L251" s="8"/>
      <c r="M251" s="75"/>
      <c r="P251" s="75"/>
      <c r="Q251" s="60"/>
      <c r="R251" s="60"/>
    </row>
    <row r="252" spans="1:18" x14ac:dyDescent="0.5">
      <c r="B252" s="3"/>
      <c r="C252" s="74"/>
      <c r="D252" s="75"/>
      <c r="E252" s="2"/>
      <c r="F252" s="8"/>
      <c r="G252" s="75"/>
      <c r="H252" s="2"/>
      <c r="I252" s="8"/>
      <c r="J252" s="75"/>
      <c r="K252" s="2"/>
      <c r="L252" s="8"/>
      <c r="M252" s="75"/>
      <c r="P252" s="75"/>
      <c r="Q252" s="60"/>
      <c r="R252" s="60"/>
    </row>
    <row r="253" spans="1:18" x14ac:dyDescent="0.5">
      <c r="A253" s="76"/>
      <c r="B253" s="3"/>
      <c r="C253" s="74"/>
      <c r="D253" s="8"/>
      <c r="E253" s="77"/>
      <c r="F253" s="8"/>
      <c r="G253" s="8"/>
      <c r="H253" s="77"/>
      <c r="I253" s="8"/>
      <c r="J253" s="78"/>
      <c r="K253" s="79"/>
      <c r="L253" s="78"/>
      <c r="M253" s="60"/>
      <c r="P253" s="80"/>
      <c r="Q253" s="60"/>
      <c r="R253" s="60"/>
    </row>
    <row r="254" spans="1:18" x14ac:dyDescent="0.5">
      <c r="A254" s="76"/>
      <c r="B254" s="3"/>
      <c r="C254" s="74"/>
      <c r="D254" s="8"/>
      <c r="E254" s="77"/>
      <c r="F254" s="8"/>
      <c r="G254" s="8"/>
      <c r="H254" s="77"/>
      <c r="I254" s="8"/>
      <c r="J254" s="78"/>
      <c r="K254" s="79"/>
      <c r="L254" s="78"/>
      <c r="M254" s="60"/>
      <c r="P254" s="60"/>
      <c r="Q254" s="60"/>
      <c r="R254" s="60"/>
    </row>
    <row r="255" spans="1:18" x14ac:dyDescent="0.5">
      <c r="A255" s="76"/>
      <c r="B255" s="3"/>
      <c r="C255" s="74"/>
      <c r="D255" s="8"/>
      <c r="E255" s="77"/>
      <c r="F255" s="8"/>
      <c r="G255" s="8"/>
      <c r="H255" s="77"/>
      <c r="I255" s="8"/>
      <c r="J255" s="78"/>
      <c r="K255" s="79"/>
      <c r="L255" s="78"/>
      <c r="M255" s="60"/>
      <c r="P255" s="60"/>
      <c r="Q255" s="60"/>
      <c r="R255" s="60"/>
    </row>
    <row r="256" spans="1:18" x14ac:dyDescent="0.5">
      <c r="A256" s="3"/>
      <c r="D256" s="3"/>
      <c r="E256" s="2"/>
      <c r="G256" s="3"/>
      <c r="H256" s="2"/>
      <c r="K256" s="2"/>
      <c r="O256" s="19"/>
    </row>
    <row r="257" spans="1:18" x14ac:dyDescent="0.5">
      <c r="D257" s="3"/>
      <c r="E257" s="2"/>
      <c r="G257" s="3"/>
      <c r="H257" s="2"/>
      <c r="K257" s="2"/>
      <c r="O257" s="19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19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73"/>
      <c r="F261" s="3"/>
      <c r="G261" s="3"/>
      <c r="H261" s="73"/>
      <c r="I261" s="3"/>
      <c r="J261" s="3"/>
      <c r="K261" s="73"/>
      <c r="L261" s="3"/>
      <c r="M261" s="3"/>
    </row>
    <row r="262" spans="1:18" x14ac:dyDescent="0.5">
      <c r="A262" s="3"/>
      <c r="B262" s="3"/>
      <c r="C262" s="3"/>
      <c r="D262" s="3"/>
      <c r="E262" s="73"/>
      <c r="G262" s="3"/>
      <c r="H262" s="73"/>
      <c r="J262" s="3"/>
      <c r="K262" s="73"/>
      <c r="M262" s="3"/>
      <c r="N262" s="19"/>
      <c r="P262" s="3"/>
      <c r="Q262" s="3"/>
    </row>
    <row r="263" spans="1:18" x14ac:dyDescent="0.5">
      <c r="A263" s="3"/>
      <c r="B263" s="3"/>
      <c r="C263" s="3"/>
      <c r="D263" s="3"/>
      <c r="E263" s="73"/>
      <c r="G263" s="3"/>
      <c r="H263" s="73"/>
      <c r="J263" s="3"/>
      <c r="K263" s="73"/>
      <c r="M263" s="3"/>
      <c r="N263" s="19"/>
      <c r="P263" s="3"/>
      <c r="Q263" s="3"/>
    </row>
    <row r="264" spans="1:18" x14ac:dyDescent="0.5">
      <c r="A264" s="3"/>
      <c r="B264" s="3"/>
      <c r="C264" s="3"/>
      <c r="D264" s="3"/>
      <c r="E264" s="73"/>
      <c r="F264" s="3"/>
      <c r="G264" s="3"/>
      <c r="H264" s="73"/>
      <c r="I264" s="3"/>
      <c r="J264" s="3"/>
      <c r="K264" s="73"/>
      <c r="L264" s="3"/>
      <c r="M264" s="3"/>
      <c r="N264" s="19"/>
      <c r="O264" s="19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74"/>
      <c r="D266" s="75"/>
      <c r="E266" s="2"/>
      <c r="F266" s="8"/>
      <c r="G266" s="75"/>
      <c r="H266" s="2"/>
      <c r="I266" s="8"/>
      <c r="J266" s="75"/>
      <c r="K266" s="2"/>
      <c r="L266" s="8"/>
      <c r="M266" s="75"/>
      <c r="P266" s="75"/>
      <c r="Q266" s="60"/>
      <c r="R266" s="60"/>
    </row>
    <row r="267" spans="1:18" x14ac:dyDescent="0.5">
      <c r="A267" s="3"/>
      <c r="B267" s="3"/>
      <c r="C267" s="74"/>
      <c r="D267" s="8"/>
      <c r="E267" s="2"/>
      <c r="F267" s="8"/>
      <c r="G267" s="8"/>
      <c r="H267" s="2"/>
      <c r="I267" s="8"/>
      <c r="J267" s="8"/>
      <c r="K267" s="77"/>
      <c r="L267" s="78"/>
      <c r="M267" s="60"/>
      <c r="P267" s="60"/>
      <c r="Q267" s="60"/>
      <c r="R267" s="60"/>
    </row>
    <row r="268" spans="1:18" x14ac:dyDescent="0.5">
      <c r="A268" s="3"/>
      <c r="B268" s="3"/>
      <c r="C268" s="74"/>
      <c r="D268" s="8"/>
      <c r="E268" s="2"/>
      <c r="F268" s="8"/>
      <c r="G268" s="8"/>
      <c r="H268" s="2"/>
      <c r="I268" s="8"/>
      <c r="J268" s="8"/>
      <c r="K268" s="77"/>
      <c r="L268" s="78"/>
      <c r="M268" s="60"/>
      <c r="P268" s="60"/>
      <c r="Q268" s="60"/>
      <c r="R268" s="60"/>
    </row>
    <row r="269" spans="1:18" x14ac:dyDescent="0.5">
      <c r="A269" s="3"/>
      <c r="B269" s="3"/>
      <c r="C269" s="74"/>
      <c r="D269" s="8"/>
      <c r="E269" s="2"/>
      <c r="F269" s="8"/>
      <c r="G269" s="8"/>
      <c r="H269" s="2"/>
      <c r="I269" s="8"/>
      <c r="J269" s="8"/>
      <c r="K269" s="77"/>
      <c r="L269" s="78"/>
      <c r="M269" s="60"/>
      <c r="P269" s="60"/>
      <c r="Q269" s="60"/>
      <c r="R269" s="60"/>
    </row>
    <row r="270" spans="1:18" x14ac:dyDescent="0.5">
      <c r="A270" s="3"/>
      <c r="B270" s="3"/>
      <c r="C270" s="74"/>
      <c r="D270" s="75"/>
      <c r="E270" s="2"/>
      <c r="F270" s="8"/>
      <c r="G270" s="75"/>
      <c r="H270" s="2"/>
      <c r="I270" s="8"/>
      <c r="J270" s="75"/>
      <c r="K270" s="2"/>
      <c r="L270" s="8"/>
      <c r="M270" s="75"/>
      <c r="P270" s="75"/>
      <c r="Q270" s="60"/>
      <c r="R270" s="60"/>
    </row>
    <row r="271" spans="1:18" x14ac:dyDescent="0.5">
      <c r="A271" s="3"/>
      <c r="B271" s="3"/>
      <c r="C271" s="74"/>
      <c r="D271" s="8"/>
      <c r="E271" s="2"/>
      <c r="F271" s="8"/>
      <c r="G271" s="8"/>
      <c r="H271" s="2"/>
      <c r="I271" s="8"/>
      <c r="J271" s="8"/>
      <c r="K271" s="2"/>
      <c r="L271" s="8"/>
      <c r="M271" s="60"/>
      <c r="P271" s="60"/>
      <c r="Q271" s="60"/>
      <c r="R271" s="60"/>
    </row>
    <row r="272" spans="1:18" x14ac:dyDescent="0.5">
      <c r="B272" s="3"/>
      <c r="C272" s="74"/>
      <c r="D272" s="8"/>
      <c r="E272" s="2"/>
      <c r="F272" s="8"/>
      <c r="G272" s="8"/>
      <c r="H272" s="2"/>
      <c r="I272" s="8"/>
      <c r="J272" s="8"/>
      <c r="K272" s="2"/>
      <c r="L272" s="8"/>
      <c r="M272" s="60"/>
      <c r="P272" s="60"/>
      <c r="Q272" s="60"/>
      <c r="R272" s="60"/>
    </row>
    <row r="273" spans="1:18" x14ac:dyDescent="0.5">
      <c r="A273" s="3"/>
      <c r="B273" s="3"/>
      <c r="C273" s="74"/>
      <c r="D273" s="8"/>
      <c r="E273" s="2"/>
      <c r="F273" s="8"/>
      <c r="G273" s="8"/>
      <c r="H273" s="2"/>
      <c r="I273" s="8"/>
      <c r="J273" s="8"/>
      <c r="K273" s="2"/>
      <c r="L273" s="8"/>
      <c r="M273" s="60"/>
      <c r="P273" s="60"/>
      <c r="Q273" s="60"/>
      <c r="R273" s="60"/>
    </row>
    <row r="274" spans="1:18" x14ac:dyDescent="0.5">
      <c r="A274" s="3"/>
      <c r="B274" s="3"/>
      <c r="C274" s="74"/>
      <c r="D274" s="8"/>
      <c r="E274" s="2"/>
      <c r="F274" s="8"/>
      <c r="G274" s="8"/>
      <c r="H274" s="2"/>
      <c r="I274" s="8"/>
      <c r="J274" s="8"/>
      <c r="K274" s="2"/>
      <c r="L274" s="8"/>
      <c r="M274" s="60"/>
      <c r="P274" s="60"/>
      <c r="Q274" s="60"/>
      <c r="R274" s="60"/>
    </row>
    <row r="275" spans="1:18" x14ac:dyDescent="0.5">
      <c r="A275" s="3"/>
      <c r="B275" s="3"/>
      <c r="C275" s="74"/>
      <c r="D275" s="75"/>
      <c r="E275" s="2"/>
      <c r="F275" s="8"/>
      <c r="G275" s="75"/>
      <c r="H275" s="2"/>
      <c r="I275" s="8"/>
      <c r="J275" s="75"/>
      <c r="K275" s="2"/>
      <c r="L275" s="8"/>
      <c r="M275" s="60"/>
      <c r="P275" s="60"/>
      <c r="Q275" s="60"/>
      <c r="R275" s="60"/>
    </row>
    <row r="276" spans="1:18" x14ac:dyDescent="0.5">
      <c r="A276" s="3"/>
      <c r="B276" s="3"/>
      <c r="C276" s="74"/>
      <c r="D276" s="8"/>
      <c r="E276" s="2"/>
      <c r="F276" s="8"/>
      <c r="G276" s="8"/>
      <c r="H276" s="2"/>
      <c r="I276" s="8"/>
      <c r="J276" s="8"/>
      <c r="K276" s="2"/>
      <c r="L276" s="8"/>
      <c r="M276" s="60"/>
      <c r="P276" s="60"/>
      <c r="Q276" s="60"/>
      <c r="R276" s="60"/>
    </row>
    <row r="277" spans="1:18" x14ac:dyDescent="0.5">
      <c r="A277" s="3"/>
      <c r="B277" s="3"/>
      <c r="C277" s="74"/>
      <c r="D277" s="12"/>
      <c r="E277" s="2"/>
      <c r="F277" s="8"/>
      <c r="G277" s="12"/>
      <c r="H277" s="2"/>
      <c r="I277" s="8"/>
      <c r="J277" s="12"/>
      <c r="K277" s="2"/>
      <c r="L277" s="8"/>
      <c r="M277" s="75"/>
      <c r="P277" s="75"/>
      <c r="Q277" s="60"/>
      <c r="R277" s="60"/>
    </row>
    <row r="278" spans="1:18" x14ac:dyDescent="0.5">
      <c r="A278" s="3"/>
      <c r="B278" s="3"/>
      <c r="C278" s="74"/>
      <c r="D278" s="8"/>
      <c r="E278" s="2"/>
      <c r="F278" s="8"/>
      <c r="G278" s="8"/>
      <c r="H278" s="2"/>
      <c r="I278" s="8"/>
      <c r="J278" s="8"/>
      <c r="K278" s="2"/>
      <c r="L278" s="8"/>
      <c r="M278" s="60"/>
      <c r="P278" s="60"/>
      <c r="Q278" s="60"/>
      <c r="R278" s="60"/>
    </row>
    <row r="279" spans="1:18" x14ac:dyDescent="0.5">
      <c r="B279" s="3"/>
      <c r="C279" s="74"/>
      <c r="D279" s="8"/>
      <c r="E279" s="2"/>
      <c r="F279" s="8"/>
      <c r="G279" s="8"/>
      <c r="H279" s="2"/>
      <c r="I279" s="8"/>
      <c r="J279" s="8"/>
      <c r="K279" s="2"/>
      <c r="L279" s="8"/>
      <c r="M279" s="60"/>
      <c r="P279" s="60"/>
      <c r="Q279" s="60"/>
      <c r="R279" s="60"/>
    </row>
    <row r="280" spans="1:18" x14ac:dyDescent="0.5">
      <c r="B280" s="3"/>
      <c r="C280" s="74"/>
      <c r="D280" s="8"/>
      <c r="E280" s="2"/>
      <c r="F280" s="8"/>
      <c r="G280" s="8"/>
      <c r="H280" s="2"/>
      <c r="I280" s="8"/>
      <c r="J280" s="8"/>
      <c r="K280" s="2"/>
      <c r="L280" s="8"/>
      <c r="M280" s="60"/>
      <c r="P280" s="60"/>
      <c r="Q280" s="60"/>
      <c r="R280" s="60"/>
    </row>
    <row r="281" spans="1:18" x14ac:dyDescent="0.5">
      <c r="B281" s="3"/>
      <c r="C281" s="74"/>
      <c r="D281" s="8"/>
      <c r="E281" s="2"/>
      <c r="F281" s="8"/>
      <c r="G281" s="8"/>
      <c r="H281" s="2"/>
      <c r="I281" s="8"/>
      <c r="J281" s="8"/>
      <c r="K281" s="2"/>
      <c r="L281" s="8"/>
      <c r="M281" s="60"/>
      <c r="P281" s="60"/>
      <c r="Q281" s="60"/>
      <c r="R281" s="60"/>
    </row>
    <row r="282" spans="1:18" x14ac:dyDescent="0.5">
      <c r="B282" s="3"/>
      <c r="C282" s="74"/>
      <c r="D282" s="75"/>
      <c r="E282" s="2"/>
      <c r="F282" s="8"/>
      <c r="G282" s="12"/>
      <c r="H282" s="2"/>
      <c r="I282" s="8"/>
      <c r="J282" s="75"/>
      <c r="K282" s="2"/>
      <c r="L282" s="8"/>
      <c r="M282" s="75"/>
      <c r="P282" s="75"/>
      <c r="Q282" s="60"/>
      <c r="R282" s="60"/>
    </row>
    <row r="283" spans="1:18" x14ac:dyDescent="0.5">
      <c r="B283" s="3"/>
      <c r="C283" s="74"/>
      <c r="D283" s="12"/>
      <c r="E283" s="2"/>
      <c r="F283" s="8"/>
      <c r="G283" s="12"/>
      <c r="H283" s="2"/>
      <c r="I283" s="8"/>
      <c r="J283" s="12"/>
      <c r="K283" s="2"/>
      <c r="L283" s="8"/>
      <c r="M283" s="75"/>
      <c r="P283" s="75"/>
      <c r="Q283" s="60"/>
      <c r="R283" s="60"/>
    </row>
    <row r="284" spans="1:18" x14ac:dyDescent="0.5">
      <c r="A284" s="3"/>
      <c r="B284" s="3"/>
      <c r="C284" s="74"/>
      <c r="D284" s="12"/>
      <c r="E284" s="2"/>
      <c r="F284" s="8"/>
      <c r="G284" s="12"/>
      <c r="H284" s="2"/>
      <c r="I284" s="8"/>
      <c r="J284" s="12"/>
      <c r="K284" s="2"/>
      <c r="L284" s="8"/>
      <c r="M284" s="75"/>
      <c r="P284" s="75"/>
      <c r="Q284" s="60"/>
      <c r="R284" s="60"/>
    </row>
    <row r="285" spans="1:18" x14ac:dyDescent="0.5">
      <c r="A285" s="3"/>
      <c r="B285" s="3"/>
      <c r="C285" s="74"/>
      <c r="D285" s="8"/>
      <c r="E285" s="2"/>
      <c r="F285" s="8"/>
      <c r="G285" s="8"/>
      <c r="H285" s="2"/>
      <c r="I285" s="8"/>
      <c r="J285" s="8"/>
      <c r="K285" s="2"/>
      <c r="L285" s="8"/>
      <c r="M285" s="60"/>
      <c r="P285" s="60"/>
      <c r="Q285" s="60"/>
      <c r="R285" s="60"/>
    </row>
    <row r="286" spans="1:18" x14ac:dyDescent="0.5">
      <c r="B286" s="3"/>
      <c r="C286" s="74"/>
      <c r="D286" s="8"/>
      <c r="E286" s="2"/>
      <c r="F286" s="8"/>
      <c r="G286" s="8"/>
      <c r="H286" s="2"/>
      <c r="I286" s="8"/>
      <c r="J286" s="8"/>
      <c r="K286" s="2"/>
      <c r="L286" s="8"/>
      <c r="M286" s="60"/>
      <c r="P286" s="60"/>
      <c r="Q286" s="60"/>
      <c r="R286" s="60"/>
    </row>
    <row r="287" spans="1:18" x14ac:dyDescent="0.5">
      <c r="B287" s="3"/>
      <c r="C287" s="74"/>
      <c r="D287" s="8"/>
      <c r="E287" s="2"/>
      <c r="F287" s="8"/>
      <c r="G287" s="8"/>
      <c r="H287" s="2"/>
      <c r="I287" s="8"/>
      <c r="J287" s="8"/>
      <c r="K287" s="2"/>
      <c r="L287" s="8"/>
      <c r="M287" s="60"/>
      <c r="P287" s="60"/>
      <c r="Q287" s="60"/>
      <c r="R287" s="60"/>
    </row>
    <row r="288" spans="1:18" x14ac:dyDescent="0.5">
      <c r="B288" s="3"/>
      <c r="C288" s="74"/>
      <c r="D288" s="75"/>
      <c r="E288" s="2"/>
      <c r="F288" s="8"/>
      <c r="G288" s="75"/>
      <c r="H288" s="2"/>
      <c r="I288" s="8"/>
      <c r="J288" s="75"/>
      <c r="K288" s="2"/>
      <c r="L288" s="8"/>
      <c r="M288" s="75"/>
      <c r="P288" s="75"/>
      <c r="Q288" s="60"/>
      <c r="R288" s="60"/>
    </row>
    <row r="289" spans="1:18" x14ac:dyDescent="0.5">
      <c r="B289" s="3"/>
      <c r="C289" s="74"/>
      <c r="D289" s="75"/>
      <c r="E289" s="2"/>
      <c r="F289" s="8"/>
      <c r="G289" s="75"/>
      <c r="H289" s="2"/>
      <c r="I289" s="8"/>
      <c r="J289" s="75"/>
      <c r="K289" s="2"/>
      <c r="L289" s="8"/>
      <c r="M289" s="75"/>
      <c r="P289" s="75"/>
      <c r="Q289" s="60"/>
      <c r="R289" s="60"/>
    </row>
    <row r="290" spans="1:18" x14ac:dyDescent="0.5">
      <c r="B290" s="3"/>
      <c r="C290" s="74"/>
      <c r="D290" s="12"/>
      <c r="E290" s="2"/>
      <c r="F290" s="8"/>
      <c r="G290" s="12"/>
      <c r="H290" s="2"/>
      <c r="I290" s="8"/>
      <c r="J290" s="12"/>
      <c r="K290" s="2"/>
      <c r="L290" s="8"/>
      <c r="M290" s="75"/>
      <c r="P290" s="75"/>
      <c r="Q290" s="60"/>
      <c r="R290" s="60"/>
    </row>
    <row r="291" spans="1:18" x14ac:dyDescent="0.5">
      <c r="A291" s="3"/>
      <c r="B291" s="3"/>
      <c r="C291" s="74"/>
      <c r="D291" s="12"/>
      <c r="E291" s="81"/>
      <c r="F291" s="8"/>
      <c r="G291" s="12"/>
      <c r="H291" s="81"/>
      <c r="I291" s="8"/>
      <c r="J291" s="12"/>
      <c r="K291" s="81"/>
      <c r="L291" s="8"/>
      <c r="M291" s="75"/>
      <c r="P291" s="75"/>
      <c r="Q291" s="60"/>
      <c r="R291" s="60"/>
    </row>
    <row r="292" spans="1:18" x14ac:dyDescent="0.5">
      <c r="B292" s="3"/>
      <c r="C292" s="74"/>
      <c r="D292" s="8"/>
      <c r="E292" s="2"/>
      <c r="F292" s="8"/>
      <c r="G292" s="8"/>
      <c r="H292" s="2"/>
      <c r="I292" s="8"/>
      <c r="J292" s="8"/>
      <c r="K292" s="2"/>
      <c r="L292" s="8"/>
      <c r="M292" s="60"/>
      <c r="P292" s="60"/>
      <c r="Q292" s="60"/>
      <c r="R292" s="60"/>
    </row>
    <row r="293" spans="1:18" x14ac:dyDescent="0.5">
      <c r="B293" s="3"/>
      <c r="C293" s="74"/>
      <c r="D293" s="8"/>
      <c r="E293" s="2"/>
      <c r="F293" s="8"/>
      <c r="G293" s="8"/>
      <c r="H293" s="2"/>
      <c r="I293" s="8"/>
      <c r="J293" s="8"/>
      <c r="K293" s="2"/>
      <c r="L293" s="8"/>
      <c r="M293" s="60"/>
      <c r="P293" s="60"/>
      <c r="Q293" s="60"/>
      <c r="R293" s="60"/>
    </row>
    <row r="294" spans="1:18" x14ac:dyDescent="0.5">
      <c r="B294" s="3"/>
      <c r="C294" s="74"/>
      <c r="D294" s="75"/>
      <c r="E294" s="2"/>
      <c r="F294" s="8"/>
      <c r="G294" s="75"/>
      <c r="H294" s="2"/>
      <c r="I294" s="8"/>
      <c r="J294" s="75"/>
      <c r="K294" s="2"/>
      <c r="L294" s="8"/>
      <c r="M294" s="75"/>
      <c r="P294" s="75"/>
      <c r="Q294" s="60"/>
      <c r="R294" s="60"/>
    </row>
    <row r="295" spans="1:18" x14ac:dyDescent="0.5">
      <c r="B295" s="3"/>
      <c r="C295" s="74"/>
      <c r="D295" s="8"/>
      <c r="E295" s="2"/>
      <c r="F295" s="8"/>
      <c r="G295" s="8"/>
      <c r="H295" s="2"/>
      <c r="I295" s="8"/>
      <c r="J295" s="8"/>
      <c r="K295" s="2"/>
      <c r="L295" s="8"/>
      <c r="M295" s="60"/>
      <c r="P295" s="60"/>
      <c r="Q295" s="60"/>
      <c r="R295" s="60"/>
    </row>
    <row r="296" spans="1:18" x14ac:dyDescent="0.5">
      <c r="B296" s="3"/>
      <c r="C296" s="74"/>
      <c r="D296" s="8"/>
      <c r="E296" s="2"/>
      <c r="F296" s="8"/>
      <c r="G296" s="8"/>
      <c r="H296" s="2"/>
      <c r="I296" s="8"/>
      <c r="J296" s="8"/>
      <c r="K296" s="2"/>
      <c r="L296" s="8"/>
      <c r="M296" s="60"/>
      <c r="P296" s="60"/>
      <c r="Q296" s="60"/>
      <c r="R296" s="60"/>
    </row>
    <row r="297" spans="1:18" x14ac:dyDescent="0.5">
      <c r="B297" s="3"/>
      <c r="C297" s="74"/>
      <c r="D297" s="8"/>
      <c r="E297" s="2"/>
      <c r="F297" s="8"/>
      <c r="G297" s="8"/>
      <c r="H297" s="2"/>
      <c r="I297" s="8"/>
      <c r="J297" s="8"/>
      <c r="K297" s="2"/>
      <c r="L297" s="8"/>
      <c r="M297" s="60"/>
      <c r="P297" s="60"/>
      <c r="Q297" s="60"/>
      <c r="R297" s="60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75"/>
      <c r="P298" s="75"/>
      <c r="Q298" s="60"/>
      <c r="R298" s="60"/>
    </row>
    <row r="299" spans="1:18" x14ac:dyDescent="0.5">
      <c r="A299" s="76"/>
      <c r="E299" s="2"/>
      <c r="H299" s="2"/>
      <c r="K299" s="79"/>
      <c r="P299" s="80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19"/>
      <c r="Q316" s="3"/>
    </row>
    <row r="317" spans="1:17" x14ac:dyDescent="0.5">
      <c r="E317" s="2"/>
      <c r="H317" s="2"/>
      <c r="K317" s="2"/>
      <c r="N317" s="19"/>
    </row>
    <row r="318" spans="1:17" x14ac:dyDescent="0.5">
      <c r="E318" s="2"/>
      <c r="H318" s="2"/>
      <c r="K318" s="2"/>
      <c r="N318" s="19"/>
      <c r="O318" s="19"/>
      <c r="P318" s="3"/>
      <c r="Q318" s="3"/>
    </row>
    <row r="319" spans="1:17" x14ac:dyDescent="0.5">
      <c r="E319" s="2"/>
      <c r="H319" s="2"/>
      <c r="K319" s="2"/>
      <c r="N319" s="19"/>
      <c r="O319" s="19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82"/>
      <c r="K320" s="82"/>
      <c r="L320" s="82"/>
    </row>
    <row r="321" spans="1:12" x14ac:dyDescent="0.5">
      <c r="A321" s="3"/>
      <c r="E321" s="2"/>
      <c r="H321" s="2"/>
      <c r="J321" s="82"/>
      <c r="K321" s="82"/>
      <c r="L321" s="82"/>
    </row>
    <row r="322" spans="1:12" x14ac:dyDescent="0.5">
      <c r="A322" s="3"/>
      <c r="B322" s="3"/>
      <c r="C322" s="74"/>
      <c r="D322" s="74"/>
      <c r="E322" s="2"/>
      <c r="F322" s="8"/>
      <c r="G322" s="74"/>
      <c r="H322" s="2"/>
      <c r="I322" s="8"/>
      <c r="J322" s="83"/>
      <c r="K322" s="82"/>
      <c r="L322" s="82"/>
    </row>
    <row r="323" spans="1:12" x14ac:dyDescent="0.5">
      <c r="A323" s="3"/>
      <c r="B323" s="3"/>
      <c r="C323" s="74"/>
      <c r="D323" s="8"/>
      <c r="E323" s="2"/>
      <c r="F323" s="8"/>
      <c r="G323" s="2"/>
      <c r="H323" s="2"/>
      <c r="I323" s="8"/>
      <c r="J323" s="82"/>
      <c r="K323" s="82"/>
      <c r="L323" s="82"/>
    </row>
    <row r="324" spans="1:12" x14ac:dyDescent="0.5">
      <c r="A324" s="3"/>
      <c r="B324" s="3"/>
      <c r="C324" s="74"/>
      <c r="D324" s="8"/>
      <c r="E324" s="2"/>
      <c r="F324" s="8"/>
      <c r="G324" s="2"/>
      <c r="H324" s="2"/>
      <c r="I324" s="8"/>
      <c r="J324" s="82"/>
      <c r="K324" s="82"/>
      <c r="L324" s="82"/>
    </row>
    <row r="325" spans="1:12" x14ac:dyDescent="0.5">
      <c r="A325" s="3"/>
      <c r="B325" s="3"/>
      <c r="C325" s="74"/>
      <c r="D325" s="8"/>
      <c r="E325" s="2"/>
      <c r="F325" s="8"/>
      <c r="G325" s="2"/>
      <c r="H325" s="2"/>
      <c r="I325" s="8"/>
      <c r="J325" s="82"/>
      <c r="K325" s="82"/>
      <c r="L325" s="82"/>
    </row>
    <row r="326" spans="1:12" x14ac:dyDescent="0.5">
      <c r="A326" s="3"/>
      <c r="B326" s="3"/>
      <c r="C326" s="74"/>
      <c r="D326" s="8"/>
      <c r="E326" s="2"/>
      <c r="F326" s="8"/>
      <c r="G326" s="2"/>
      <c r="H326" s="2"/>
      <c r="I326" s="8"/>
      <c r="J326" s="82"/>
      <c r="K326" s="82"/>
      <c r="L326" s="82"/>
    </row>
    <row r="327" spans="1:12" x14ac:dyDescent="0.5">
      <c r="A327" s="3"/>
      <c r="B327" s="3"/>
      <c r="C327" s="74"/>
      <c r="D327" s="8"/>
      <c r="E327" s="2"/>
      <c r="F327" s="8"/>
      <c r="G327" s="2"/>
      <c r="H327" s="2"/>
      <c r="I327" s="8"/>
      <c r="J327" s="82"/>
      <c r="K327" s="82"/>
      <c r="L327" s="82"/>
    </row>
    <row r="328" spans="1:12" x14ac:dyDescent="0.5">
      <c r="A328" s="3"/>
      <c r="B328" s="3"/>
      <c r="C328" s="74"/>
      <c r="D328" s="8"/>
      <c r="E328" s="2"/>
      <c r="F328" s="8"/>
      <c r="G328" s="2"/>
      <c r="H328" s="2"/>
      <c r="I328" s="8"/>
      <c r="J328" s="82"/>
      <c r="K328" s="82"/>
      <c r="L328" s="82"/>
    </row>
    <row r="329" spans="1:12" x14ac:dyDescent="0.5">
      <c r="A329" s="3"/>
      <c r="B329" s="3"/>
      <c r="C329" s="74"/>
      <c r="D329" s="8"/>
      <c r="E329" s="2"/>
      <c r="F329" s="8"/>
      <c r="G329" s="2"/>
      <c r="H329" s="2"/>
      <c r="I329" s="8"/>
      <c r="J329" s="82"/>
      <c r="K329" s="82"/>
      <c r="L329" s="82"/>
    </row>
    <row r="330" spans="1:12" x14ac:dyDescent="0.5">
      <c r="A330" s="3"/>
      <c r="B330" s="3"/>
      <c r="C330" s="74"/>
      <c r="D330" s="8"/>
      <c r="E330" s="2"/>
      <c r="F330" s="8"/>
      <c r="G330" s="2"/>
      <c r="H330" s="2"/>
      <c r="I330" s="8"/>
      <c r="J330" s="82"/>
      <c r="K330" s="82"/>
      <c r="L330" s="82"/>
    </row>
    <row r="331" spans="1:12" x14ac:dyDescent="0.5">
      <c r="A331" s="3"/>
      <c r="B331" s="3"/>
      <c r="C331" s="74"/>
      <c r="D331" s="8"/>
      <c r="E331" s="2"/>
      <c r="F331" s="8"/>
      <c r="G331" s="2"/>
      <c r="H331" s="2"/>
      <c r="I331" s="8"/>
      <c r="J331" s="82"/>
      <c r="K331" s="82"/>
      <c r="L331" s="82"/>
    </row>
    <row r="332" spans="1:12" x14ac:dyDescent="0.5">
      <c r="A332" s="3"/>
      <c r="B332" s="3"/>
      <c r="C332" s="74"/>
      <c r="D332" s="75"/>
      <c r="E332" s="2"/>
      <c r="F332" s="8"/>
      <c r="G332" s="75"/>
      <c r="H332" s="2"/>
      <c r="I332" s="8"/>
      <c r="J332" s="83"/>
      <c r="K332" s="82"/>
      <c r="L332" s="82"/>
    </row>
    <row r="333" spans="1:12" x14ac:dyDescent="0.5">
      <c r="A333" s="3"/>
      <c r="B333" s="3"/>
      <c r="C333" s="74"/>
      <c r="D333" s="8"/>
      <c r="E333" s="2"/>
      <c r="F333" s="8"/>
      <c r="G333" s="8"/>
      <c r="H333" s="2"/>
      <c r="I333" s="8"/>
      <c r="J333" s="82"/>
      <c r="K333" s="82"/>
      <c r="L333" s="82"/>
    </row>
    <row r="334" spans="1:12" x14ac:dyDescent="0.5">
      <c r="A334" s="3"/>
      <c r="B334" s="3"/>
      <c r="C334" s="74"/>
      <c r="D334" s="75"/>
      <c r="E334" s="2"/>
      <c r="F334" s="8"/>
      <c r="G334" s="75"/>
      <c r="H334" s="2"/>
      <c r="I334" s="8"/>
      <c r="J334" s="83"/>
      <c r="K334" s="82"/>
      <c r="L334" s="82"/>
    </row>
    <row r="335" spans="1:12" x14ac:dyDescent="0.5">
      <c r="A335" s="3"/>
      <c r="B335" s="3"/>
      <c r="C335" s="74"/>
      <c r="D335" s="75"/>
      <c r="E335" s="2"/>
      <c r="F335" s="8"/>
      <c r="G335" s="75"/>
      <c r="J335" s="83"/>
      <c r="K335" s="82"/>
      <c r="L335" s="82"/>
    </row>
    <row r="336" spans="1:12" x14ac:dyDescent="0.5">
      <c r="A336" s="3"/>
      <c r="B336" s="3"/>
      <c r="C336" s="74"/>
      <c r="D336" s="75"/>
      <c r="E336" s="2"/>
      <c r="F336" s="8"/>
      <c r="G336" s="75"/>
      <c r="J336" s="83"/>
      <c r="K336" s="82"/>
      <c r="L336" s="82"/>
    </row>
    <row r="337" spans="1:12" x14ac:dyDescent="0.5">
      <c r="A337" s="3"/>
      <c r="B337" s="3"/>
      <c r="C337" s="74"/>
      <c r="D337" s="75"/>
      <c r="E337" s="2"/>
      <c r="F337" s="8"/>
      <c r="G337" s="75"/>
      <c r="J337" s="83"/>
      <c r="K337" s="82"/>
      <c r="L337" s="82"/>
    </row>
    <row r="338" spans="1:12" x14ac:dyDescent="0.5">
      <c r="A338" s="3"/>
      <c r="B338" s="3"/>
      <c r="C338" s="74"/>
      <c r="D338" s="75"/>
      <c r="E338" s="2"/>
      <c r="F338" s="8"/>
      <c r="G338" s="75"/>
      <c r="J338" s="83"/>
      <c r="K338" s="82"/>
      <c r="L338" s="82"/>
    </row>
    <row r="339" spans="1:12" x14ac:dyDescent="0.5">
      <c r="A339" s="3"/>
      <c r="B339" s="3"/>
      <c r="C339" s="74"/>
      <c r="D339" s="75"/>
      <c r="E339" s="2"/>
      <c r="F339" s="8"/>
      <c r="G339" s="75"/>
      <c r="J339" s="83"/>
      <c r="K339" s="82"/>
      <c r="L339" s="82"/>
    </row>
    <row r="340" spans="1:12" x14ac:dyDescent="0.5">
      <c r="A340" s="3"/>
      <c r="B340" s="3"/>
      <c r="C340" s="74"/>
      <c r="D340" s="75"/>
      <c r="E340" s="2"/>
      <c r="F340" s="8"/>
      <c r="G340" s="75"/>
      <c r="J340" s="83"/>
      <c r="K340" s="82"/>
      <c r="L340" s="82"/>
    </row>
    <row r="341" spans="1:12" x14ac:dyDescent="0.5">
      <c r="A341" s="3"/>
      <c r="B341" s="3"/>
      <c r="C341" s="74"/>
      <c r="D341" s="75"/>
      <c r="E341" s="2"/>
      <c r="F341" s="8"/>
      <c r="G341" s="75"/>
      <c r="J341" s="83"/>
      <c r="K341" s="82"/>
      <c r="L341" s="82"/>
    </row>
    <row r="342" spans="1:12" x14ac:dyDescent="0.5">
      <c r="A342" s="3"/>
      <c r="B342" s="3"/>
      <c r="C342" s="74"/>
      <c r="D342" s="75"/>
      <c r="E342" s="2"/>
      <c r="F342" s="8"/>
      <c r="G342" s="75"/>
      <c r="J342" s="83"/>
      <c r="K342" s="82"/>
      <c r="L342" s="82"/>
    </row>
    <row r="343" spans="1:12" x14ac:dyDescent="0.5">
      <c r="A343" s="3"/>
      <c r="B343" s="3"/>
      <c r="C343" s="74"/>
      <c r="D343" s="75"/>
      <c r="E343" s="2"/>
      <c r="F343" s="8"/>
      <c r="G343" s="75"/>
      <c r="J343" s="83"/>
      <c r="K343" s="82"/>
      <c r="L343" s="82"/>
    </row>
    <row r="344" spans="1:12" x14ac:dyDescent="0.5">
      <c r="B344" s="3"/>
      <c r="C344" s="74"/>
      <c r="D344" s="75"/>
      <c r="E344" s="2"/>
      <c r="F344" s="8"/>
      <c r="G344" s="75"/>
      <c r="J344" s="83"/>
      <c r="K344" s="82"/>
      <c r="L344" s="82"/>
    </row>
    <row r="345" spans="1:12" x14ac:dyDescent="0.5">
      <c r="B345" s="3"/>
      <c r="C345" s="74"/>
      <c r="D345" s="75"/>
      <c r="E345" s="2"/>
      <c r="F345" s="8"/>
      <c r="G345" s="75"/>
      <c r="H345" s="2"/>
      <c r="I345" s="8"/>
      <c r="J345" s="82"/>
      <c r="K345" s="82"/>
      <c r="L345" s="82"/>
    </row>
    <row r="346" spans="1:12" x14ac:dyDescent="0.5">
      <c r="B346" s="3"/>
      <c r="C346" s="74"/>
      <c r="D346" s="75"/>
      <c r="E346" s="2"/>
      <c r="F346" s="8"/>
      <c r="G346" s="75"/>
      <c r="H346" s="2"/>
      <c r="I346" s="8"/>
      <c r="J346" s="83"/>
      <c r="K346" s="82"/>
      <c r="L346" s="82"/>
    </row>
    <row r="347" spans="1:12" x14ac:dyDescent="0.5">
      <c r="B347" s="3"/>
      <c r="C347" s="74"/>
      <c r="D347" s="75"/>
      <c r="E347" s="2"/>
      <c r="F347" s="8"/>
      <c r="G347" s="75"/>
      <c r="H347" s="2"/>
      <c r="I347" s="8"/>
      <c r="J347" s="83"/>
      <c r="K347" s="82"/>
      <c r="L347" s="82"/>
    </row>
    <row r="348" spans="1:12" x14ac:dyDescent="0.5">
      <c r="B348" s="3"/>
      <c r="C348" s="74"/>
      <c r="D348" s="75"/>
      <c r="E348" s="2"/>
      <c r="F348" s="8"/>
      <c r="G348" s="75"/>
      <c r="H348" s="2"/>
      <c r="I348" s="8"/>
      <c r="J348" s="83"/>
      <c r="K348" s="82"/>
      <c r="L348" s="82"/>
    </row>
    <row r="349" spans="1:12" x14ac:dyDescent="0.5">
      <c r="B349" s="3"/>
      <c r="C349" s="74"/>
      <c r="D349" s="75"/>
      <c r="E349" s="2"/>
      <c r="F349" s="8"/>
      <c r="G349" s="75"/>
      <c r="J349" s="83"/>
      <c r="K349" s="82"/>
      <c r="L349" s="82"/>
    </row>
    <row r="350" spans="1:12" x14ac:dyDescent="0.5">
      <c r="B350" s="3"/>
      <c r="C350" s="74"/>
      <c r="D350" s="75"/>
      <c r="E350" s="2"/>
      <c r="F350" s="8"/>
      <c r="G350" s="75"/>
      <c r="J350" s="83"/>
      <c r="K350" s="82"/>
      <c r="L350" s="82"/>
    </row>
    <row r="351" spans="1:12" x14ac:dyDescent="0.5">
      <c r="B351" s="3"/>
      <c r="C351" s="74"/>
      <c r="D351" s="75"/>
      <c r="E351" s="2"/>
      <c r="F351" s="8"/>
      <c r="G351" s="75"/>
      <c r="J351" s="83"/>
      <c r="K351" s="82"/>
      <c r="L351" s="82"/>
    </row>
    <row r="352" spans="1:12" x14ac:dyDescent="0.5">
      <c r="B352" s="3"/>
      <c r="C352" s="74"/>
      <c r="D352" s="75"/>
      <c r="G352" s="75"/>
      <c r="J352" s="83"/>
      <c r="K352" s="82"/>
      <c r="L352" s="82"/>
    </row>
    <row r="353" spans="1:12" x14ac:dyDescent="0.5">
      <c r="B353" s="3"/>
      <c r="C353" s="74"/>
      <c r="D353" s="75"/>
      <c r="E353" s="2"/>
      <c r="F353" s="8"/>
      <c r="G353" s="75"/>
      <c r="J353" s="83"/>
      <c r="K353" s="82"/>
      <c r="L353" s="82"/>
    </row>
    <row r="354" spans="1:12" x14ac:dyDescent="0.5">
      <c r="B354" s="3"/>
      <c r="C354" s="74"/>
      <c r="D354" s="75"/>
      <c r="E354" s="2"/>
      <c r="F354" s="8"/>
      <c r="G354" s="75"/>
      <c r="J354" s="83"/>
      <c r="K354" s="82"/>
      <c r="L354" s="82"/>
    </row>
    <row r="355" spans="1:12" x14ac:dyDescent="0.5">
      <c r="B355" s="3"/>
      <c r="C355" s="74"/>
      <c r="D355" s="75"/>
      <c r="E355" s="2"/>
      <c r="F355" s="8"/>
      <c r="G355" s="75"/>
      <c r="J355" s="83"/>
      <c r="K355" s="82"/>
      <c r="L355" s="82"/>
    </row>
    <row r="356" spans="1:12" x14ac:dyDescent="0.5">
      <c r="B356" s="3"/>
      <c r="C356" s="74"/>
      <c r="D356" s="75"/>
      <c r="E356" s="2"/>
      <c r="F356" s="8"/>
      <c r="G356" s="75"/>
      <c r="J356" s="83"/>
      <c r="K356" s="82"/>
      <c r="L356" s="82"/>
    </row>
    <row r="357" spans="1:12" x14ac:dyDescent="0.5">
      <c r="B357" s="3"/>
      <c r="C357" s="74"/>
      <c r="D357" s="75"/>
      <c r="E357" s="2"/>
      <c r="F357" s="8"/>
      <c r="G357" s="75"/>
      <c r="J357" s="83"/>
      <c r="K357" s="82"/>
      <c r="L357" s="82"/>
    </row>
    <row r="358" spans="1:12" x14ac:dyDescent="0.5">
      <c r="B358" s="3"/>
      <c r="C358" s="74"/>
      <c r="D358" s="75"/>
      <c r="E358" s="2"/>
      <c r="F358" s="8"/>
      <c r="G358" s="75"/>
      <c r="J358" s="83"/>
      <c r="K358" s="82"/>
      <c r="L358" s="82"/>
    </row>
    <row r="359" spans="1:12" x14ac:dyDescent="0.5">
      <c r="B359" s="3"/>
      <c r="C359" s="74"/>
      <c r="D359" s="75"/>
      <c r="E359" s="2"/>
      <c r="F359" s="8"/>
      <c r="G359" s="75"/>
      <c r="J359" s="83"/>
      <c r="K359" s="82"/>
      <c r="L359" s="82"/>
    </row>
    <row r="360" spans="1:12" x14ac:dyDescent="0.5">
      <c r="A360" s="80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74"/>
      <c r="D375" s="75"/>
      <c r="E375" s="2"/>
      <c r="F375" s="8"/>
      <c r="G375" s="75"/>
      <c r="H375" s="2"/>
      <c r="I375" s="8"/>
      <c r="J375" s="83"/>
      <c r="K375" s="82"/>
      <c r="L375" s="82"/>
    </row>
    <row r="376" spans="1:12" x14ac:dyDescent="0.5">
      <c r="A376" s="3"/>
      <c r="B376" s="3"/>
      <c r="C376" s="74"/>
      <c r="D376" s="8"/>
      <c r="E376" s="77"/>
      <c r="F376" s="8"/>
      <c r="G376" s="8"/>
      <c r="H376" s="77"/>
      <c r="I376" s="78"/>
      <c r="J376" s="82"/>
      <c r="K376" s="82"/>
      <c r="L376" s="82"/>
    </row>
    <row r="377" spans="1:12" x14ac:dyDescent="0.5">
      <c r="A377" s="3"/>
      <c r="B377" s="3"/>
      <c r="C377" s="74"/>
      <c r="D377" s="8"/>
      <c r="E377" s="77"/>
      <c r="F377" s="8"/>
      <c r="G377" s="8"/>
      <c r="H377" s="77"/>
      <c r="I377" s="78"/>
      <c r="J377" s="82"/>
      <c r="K377" s="82"/>
      <c r="L377" s="82"/>
    </row>
    <row r="378" spans="1:12" x14ac:dyDescent="0.5">
      <c r="A378" s="3"/>
      <c r="B378" s="3"/>
      <c r="C378" s="74"/>
      <c r="D378" s="8"/>
      <c r="E378" s="77"/>
      <c r="F378" s="8"/>
      <c r="G378" s="8"/>
      <c r="H378" s="77"/>
      <c r="I378" s="78"/>
      <c r="J378" s="82"/>
      <c r="K378" s="82"/>
      <c r="L378" s="82"/>
    </row>
    <row r="379" spans="1:12" x14ac:dyDescent="0.5">
      <c r="A379" s="3"/>
      <c r="B379" s="3"/>
      <c r="C379" s="74"/>
      <c r="D379" s="75"/>
      <c r="E379" s="2"/>
      <c r="F379" s="8"/>
      <c r="G379" s="75"/>
      <c r="H379" s="2"/>
      <c r="I379" s="8"/>
      <c r="J379" s="83"/>
      <c r="K379" s="82"/>
      <c r="L379" s="82"/>
    </row>
    <row r="380" spans="1:12" x14ac:dyDescent="0.5">
      <c r="A380" s="3"/>
      <c r="B380" s="3"/>
      <c r="C380" s="74"/>
      <c r="D380" s="8"/>
      <c r="E380" s="2"/>
      <c r="F380" s="8"/>
      <c r="G380" s="8"/>
      <c r="H380" s="2"/>
      <c r="I380" s="8"/>
      <c r="J380" s="82"/>
      <c r="K380" s="82"/>
      <c r="L380" s="82"/>
    </row>
    <row r="381" spans="1:12" x14ac:dyDescent="0.5">
      <c r="B381" s="3"/>
      <c r="C381" s="74"/>
      <c r="D381" s="8"/>
      <c r="E381" s="2"/>
      <c r="F381" s="8"/>
      <c r="G381" s="8"/>
      <c r="H381" s="2"/>
      <c r="I381" s="8"/>
      <c r="J381" s="82"/>
      <c r="K381" s="82"/>
      <c r="L381" s="82"/>
    </row>
    <row r="382" spans="1:12" x14ac:dyDescent="0.5">
      <c r="A382" s="3"/>
      <c r="B382" s="3"/>
      <c r="C382" s="74"/>
      <c r="D382" s="8"/>
      <c r="E382" s="2"/>
      <c r="F382" s="8"/>
      <c r="G382" s="8"/>
      <c r="H382" s="2"/>
      <c r="I382" s="8"/>
      <c r="J382" s="82"/>
      <c r="K382" s="82"/>
      <c r="L382" s="82"/>
    </row>
    <row r="383" spans="1:12" x14ac:dyDescent="0.5">
      <c r="A383" s="3"/>
      <c r="B383" s="3"/>
      <c r="C383" s="74"/>
      <c r="D383" s="8"/>
      <c r="E383" s="2"/>
      <c r="F383" s="8"/>
      <c r="G383" s="8"/>
      <c r="H383" s="2"/>
      <c r="I383" s="8"/>
      <c r="J383" s="82"/>
      <c r="K383" s="82"/>
      <c r="L383" s="82"/>
    </row>
    <row r="384" spans="1:12" x14ac:dyDescent="0.5">
      <c r="A384" s="3"/>
      <c r="B384" s="3"/>
      <c r="C384" s="74"/>
      <c r="D384" s="12"/>
      <c r="E384" s="2"/>
      <c r="F384" s="8"/>
      <c r="G384" s="75"/>
      <c r="H384" s="2"/>
      <c r="I384" s="8"/>
      <c r="J384" s="83"/>
      <c r="K384" s="82"/>
      <c r="L384" s="82"/>
    </row>
    <row r="385" spans="1:12" x14ac:dyDescent="0.5">
      <c r="A385" s="3"/>
      <c r="B385" s="3"/>
      <c r="C385" s="74"/>
      <c r="D385" s="8"/>
      <c r="E385" s="2"/>
      <c r="F385" s="8"/>
      <c r="G385" s="8"/>
      <c r="H385" s="2"/>
      <c r="I385" s="8"/>
      <c r="J385" s="82"/>
      <c r="K385" s="82"/>
      <c r="L385" s="82"/>
    </row>
    <row r="386" spans="1:12" x14ac:dyDescent="0.5">
      <c r="A386" s="3"/>
      <c r="B386" s="3"/>
      <c r="C386" s="74"/>
      <c r="D386" s="12"/>
      <c r="E386" s="2"/>
      <c r="F386" s="8"/>
      <c r="G386" s="12"/>
      <c r="H386" s="2"/>
      <c r="I386" s="8"/>
      <c r="J386" s="83"/>
      <c r="K386" s="82"/>
      <c r="L386" s="82"/>
    </row>
    <row r="387" spans="1:12" x14ac:dyDescent="0.5">
      <c r="A387" s="3"/>
      <c r="B387" s="3"/>
      <c r="C387" s="74"/>
      <c r="D387" s="8"/>
      <c r="E387" s="2"/>
      <c r="F387" s="8"/>
      <c r="G387" s="8"/>
      <c r="H387" s="2"/>
      <c r="I387" s="8"/>
      <c r="J387" s="82"/>
      <c r="K387" s="82"/>
      <c r="L387" s="82"/>
    </row>
    <row r="388" spans="1:12" x14ac:dyDescent="0.5">
      <c r="B388" s="3"/>
      <c r="C388" s="74"/>
      <c r="D388" s="8"/>
      <c r="E388" s="2"/>
      <c r="F388" s="8"/>
      <c r="G388" s="8"/>
      <c r="H388" s="2"/>
      <c r="I388" s="8"/>
      <c r="J388" s="82"/>
      <c r="K388" s="82"/>
      <c r="L388" s="82"/>
    </row>
    <row r="389" spans="1:12" x14ac:dyDescent="0.5">
      <c r="B389" s="3"/>
      <c r="C389" s="74"/>
      <c r="D389" s="8"/>
      <c r="E389" s="2"/>
      <c r="F389" s="8"/>
      <c r="G389" s="8"/>
      <c r="H389" s="2"/>
      <c r="I389" s="8"/>
      <c r="J389" s="82"/>
      <c r="K389" s="82"/>
      <c r="L389" s="82"/>
    </row>
    <row r="390" spans="1:12" x14ac:dyDescent="0.5">
      <c r="B390" s="3"/>
      <c r="C390" s="74"/>
      <c r="D390" s="8"/>
      <c r="E390" s="2"/>
      <c r="F390" s="8"/>
      <c r="G390" s="8"/>
      <c r="H390" s="2"/>
      <c r="I390" s="8"/>
      <c r="J390" s="82"/>
      <c r="K390" s="82"/>
      <c r="L390" s="82"/>
    </row>
    <row r="391" spans="1:12" x14ac:dyDescent="0.5">
      <c r="B391" s="3"/>
      <c r="C391" s="74"/>
      <c r="D391" s="12"/>
      <c r="E391" s="2"/>
      <c r="F391" s="8"/>
      <c r="G391" s="75"/>
      <c r="H391" s="2"/>
      <c r="I391" s="8"/>
      <c r="J391" s="83"/>
      <c r="K391" s="82"/>
      <c r="L391" s="82"/>
    </row>
    <row r="392" spans="1:12" x14ac:dyDescent="0.5">
      <c r="B392" s="3"/>
      <c r="C392" s="74"/>
      <c r="D392" s="12"/>
      <c r="E392" s="2"/>
      <c r="F392" s="8"/>
      <c r="G392" s="12"/>
      <c r="H392" s="2"/>
      <c r="I392" s="8"/>
      <c r="J392" s="82"/>
      <c r="K392" s="82"/>
      <c r="L392" s="82"/>
    </row>
    <row r="393" spans="1:12" x14ac:dyDescent="0.5">
      <c r="A393" s="3"/>
      <c r="B393" s="3"/>
      <c r="C393" s="74"/>
      <c r="D393" s="12"/>
      <c r="E393" s="2"/>
      <c r="F393" s="8"/>
      <c r="G393" s="12"/>
      <c r="H393" s="2"/>
      <c r="I393" s="8"/>
      <c r="J393" s="83"/>
      <c r="K393" s="82"/>
      <c r="L393" s="82"/>
    </row>
    <row r="394" spans="1:12" x14ac:dyDescent="0.5">
      <c r="A394" s="3"/>
      <c r="B394" s="3"/>
      <c r="C394" s="74"/>
      <c r="D394" s="8"/>
      <c r="E394" s="2"/>
      <c r="F394" s="8"/>
      <c r="G394" s="8"/>
      <c r="H394" s="2"/>
      <c r="I394" s="8"/>
      <c r="J394" s="82"/>
      <c r="K394" s="82"/>
      <c r="L394" s="82"/>
    </row>
    <row r="395" spans="1:12" x14ac:dyDescent="0.5">
      <c r="B395" s="3"/>
      <c r="C395" s="74"/>
      <c r="D395" s="8"/>
      <c r="E395" s="2"/>
      <c r="F395" s="8"/>
      <c r="G395" s="8"/>
      <c r="H395" s="2"/>
      <c r="I395" s="8"/>
      <c r="J395" s="82"/>
      <c r="K395" s="82"/>
      <c r="L395" s="82"/>
    </row>
    <row r="396" spans="1:12" x14ac:dyDescent="0.5">
      <c r="B396" s="3"/>
      <c r="C396" s="74"/>
      <c r="D396" s="8"/>
      <c r="E396" s="2"/>
      <c r="F396" s="8"/>
      <c r="G396" s="8"/>
      <c r="H396" s="2"/>
      <c r="I396" s="8"/>
      <c r="J396" s="82"/>
      <c r="K396" s="82"/>
      <c r="L396" s="82"/>
    </row>
    <row r="397" spans="1:12" x14ac:dyDescent="0.5">
      <c r="B397" s="3"/>
      <c r="C397" s="74"/>
      <c r="D397" s="12"/>
      <c r="E397" s="2"/>
      <c r="F397" s="8"/>
      <c r="G397" s="75"/>
      <c r="H397" s="2"/>
      <c r="I397" s="8"/>
      <c r="J397" s="83"/>
      <c r="K397" s="82"/>
      <c r="L397" s="82"/>
    </row>
    <row r="398" spans="1:12" x14ac:dyDescent="0.5">
      <c r="B398" s="3"/>
      <c r="C398" s="74"/>
      <c r="D398" s="12"/>
      <c r="E398" s="2"/>
      <c r="F398" s="8"/>
      <c r="G398" s="75"/>
      <c r="H398" s="2"/>
      <c r="I398" s="8"/>
      <c r="J398" s="83"/>
      <c r="K398" s="82"/>
      <c r="L398" s="82"/>
    </row>
    <row r="399" spans="1:12" x14ac:dyDescent="0.5">
      <c r="B399" s="3"/>
      <c r="C399" s="74"/>
      <c r="D399" s="12"/>
      <c r="E399" s="2"/>
      <c r="F399" s="8"/>
      <c r="G399" s="12"/>
      <c r="H399" s="2"/>
      <c r="I399" s="8"/>
      <c r="J399" s="82"/>
      <c r="K399" s="82"/>
      <c r="L399" s="82"/>
    </row>
    <row r="400" spans="1:12" x14ac:dyDescent="0.5">
      <c r="A400" s="3"/>
      <c r="B400" s="3"/>
      <c r="C400" s="74"/>
      <c r="D400" s="12"/>
      <c r="E400" s="2"/>
      <c r="F400" s="8"/>
      <c r="G400" s="12"/>
      <c r="H400" s="2"/>
      <c r="I400" s="8"/>
      <c r="J400" s="82"/>
      <c r="K400" s="82"/>
      <c r="L400" s="82"/>
    </row>
    <row r="401" spans="1:12" x14ac:dyDescent="0.5">
      <c r="B401" s="3"/>
      <c r="C401" s="74"/>
      <c r="D401" s="8"/>
      <c r="E401" s="2"/>
      <c r="F401" s="8"/>
      <c r="G401" s="8"/>
      <c r="H401" s="2"/>
      <c r="I401" s="8"/>
      <c r="J401" s="82"/>
      <c r="K401" s="82"/>
      <c r="L401" s="82"/>
    </row>
    <row r="402" spans="1:12" x14ac:dyDescent="0.5">
      <c r="B402" s="3"/>
      <c r="C402" s="74"/>
      <c r="D402" s="8"/>
      <c r="E402" s="2"/>
      <c r="F402" s="8"/>
      <c r="G402" s="8"/>
      <c r="H402" s="2"/>
      <c r="I402" s="8"/>
      <c r="J402" s="82"/>
      <c r="K402" s="82"/>
      <c r="L402" s="82"/>
    </row>
    <row r="403" spans="1:12" x14ac:dyDescent="0.5">
      <c r="B403" s="3"/>
      <c r="C403" s="74"/>
      <c r="D403" s="12"/>
      <c r="E403" s="2"/>
      <c r="F403" s="8"/>
      <c r="G403" s="12"/>
      <c r="H403" s="2"/>
      <c r="I403" s="8"/>
      <c r="J403" s="83"/>
      <c r="K403" s="82"/>
      <c r="L403" s="82"/>
    </row>
    <row r="404" spans="1:12" x14ac:dyDescent="0.5">
      <c r="B404" s="3"/>
      <c r="C404" s="74"/>
      <c r="D404" s="8"/>
      <c r="E404" s="2"/>
      <c r="F404" s="8"/>
      <c r="G404" s="8"/>
      <c r="H404" s="2"/>
      <c r="I404" s="8"/>
      <c r="J404" s="82"/>
      <c r="K404" s="82"/>
      <c r="L404" s="82"/>
    </row>
    <row r="405" spans="1:12" x14ac:dyDescent="0.5">
      <c r="B405" s="3"/>
      <c r="C405" s="74"/>
      <c r="D405" s="8"/>
      <c r="E405" s="2"/>
      <c r="F405" s="8"/>
      <c r="G405" s="8"/>
      <c r="H405" s="2"/>
      <c r="I405" s="8"/>
      <c r="J405" s="82"/>
      <c r="K405" s="82"/>
      <c r="L405" s="82"/>
    </row>
    <row r="406" spans="1:12" x14ac:dyDescent="0.5">
      <c r="B406" s="3"/>
      <c r="C406" s="74"/>
      <c r="D406" s="8"/>
      <c r="E406" s="2"/>
      <c r="F406" s="8"/>
      <c r="G406" s="8"/>
      <c r="H406" s="2"/>
      <c r="I406" s="8"/>
      <c r="J406" s="82"/>
      <c r="K406" s="82"/>
      <c r="L406" s="82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83"/>
      <c r="K407" s="82"/>
      <c r="L407" s="82"/>
    </row>
    <row r="408" spans="1:12" x14ac:dyDescent="0.5">
      <c r="A408" s="80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4" orientation="landscape" r:id="rId1"/>
  <headerFooter alignWithMargins="0"/>
  <rowBreaks count="3" manualBreakCount="3">
    <brk id="55" max="17" man="1"/>
    <brk id="101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2025-05-16T04:54:04Z</cp:lastPrinted>
  <dcterms:created xsi:type="dcterms:W3CDTF">2007-02-04T08:24:33Z</dcterms:created>
  <dcterms:modified xsi:type="dcterms:W3CDTF">2025-05-16T04:54:16Z</dcterms:modified>
</cp:coreProperties>
</file>