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JUN, 2025\"/>
    </mc:Choice>
  </mc:AlternateContent>
  <xr:revisionPtr revIDLastSave="0" documentId="13_ncr:1_{B7866CA3-B3A1-4C95-BA94-D04480605882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4" i="1" l="1"/>
  <c r="E194" i="1"/>
  <c r="F187" i="1"/>
  <c r="E187" i="1"/>
  <c r="F180" i="1"/>
  <c r="E180" i="1"/>
  <c r="F173" i="1"/>
  <c r="E173" i="1"/>
  <c r="F166" i="1"/>
  <c r="E166" i="1"/>
  <c r="F159" i="1"/>
  <c r="E159" i="1"/>
  <c r="F140" i="1"/>
  <c r="F135" i="1" s="1"/>
  <c r="F134" i="1" s="1"/>
  <c r="E140" i="1"/>
  <c r="E135" i="1" s="1"/>
  <c r="E134" i="1" s="1"/>
  <c r="F136" i="1"/>
  <c r="E136" i="1"/>
  <c r="F122" i="1"/>
  <c r="E122" i="1"/>
  <c r="F110" i="1"/>
  <c r="E110" i="1"/>
  <c r="F93" i="1"/>
  <c r="E93" i="1"/>
  <c r="E86" i="1"/>
  <c r="E79" i="1"/>
  <c r="E72" i="1"/>
  <c r="E65" i="1"/>
  <c r="E58" i="1"/>
  <c r="E40" i="1"/>
  <c r="E36" i="1"/>
  <c r="E35" i="1" s="1"/>
  <c r="E34" i="1" s="1"/>
  <c r="E28" i="1"/>
  <c r="E22" i="1"/>
  <c r="E10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I128" i="1"/>
  <c r="I122" i="1" s="1"/>
  <c r="H128" i="1"/>
  <c r="H122" i="1" s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H40" i="1"/>
  <c r="L36" i="1"/>
  <c r="K36" i="1"/>
  <c r="I36" i="1"/>
  <c r="H36" i="1"/>
  <c r="L28" i="1"/>
  <c r="K28" i="1"/>
  <c r="K22" i="1" s="1"/>
  <c r="I28" i="1"/>
  <c r="I22" i="1" s="1"/>
  <c r="H28" i="1"/>
  <c r="H22" i="1" s="1"/>
  <c r="L22" i="1"/>
  <c r="L10" i="1"/>
  <c r="K10" i="1"/>
  <c r="I10" i="1"/>
  <c r="H10" i="1"/>
  <c r="F91" i="1"/>
  <c r="F90" i="1"/>
  <c r="F89" i="1"/>
  <c r="F88" i="1"/>
  <c r="F87" i="1"/>
  <c r="F84" i="1"/>
  <c r="F83" i="1"/>
  <c r="F82" i="1"/>
  <c r="F81" i="1"/>
  <c r="F80" i="1"/>
  <c r="F77" i="1"/>
  <c r="F76" i="1"/>
  <c r="F75" i="1"/>
  <c r="F74" i="1"/>
  <c r="F73" i="1"/>
  <c r="F70" i="1"/>
  <c r="F69" i="1"/>
  <c r="F68" i="1"/>
  <c r="F67" i="1"/>
  <c r="F66" i="1"/>
  <c r="F63" i="1"/>
  <c r="F62" i="1"/>
  <c r="F61" i="1"/>
  <c r="F60" i="1"/>
  <c r="F59" i="1"/>
  <c r="F47" i="1"/>
  <c r="F46" i="1"/>
  <c r="F45" i="1"/>
  <c r="F44" i="1"/>
  <c r="F43" i="1"/>
  <c r="F42" i="1"/>
  <c r="F41" i="1"/>
  <c r="F39" i="1"/>
  <c r="F38" i="1"/>
  <c r="F37" i="1"/>
  <c r="F32" i="1"/>
  <c r="F31" i="1"/>
  <c r="F30" i="1"/>
  <c r="F29" i="1"/>
  <c r="F27" i="1"/>
  <c r="F26" i="1"/>
  <c r="F25" i="1"/>
  <c r="F24" i="1"/>
  <c r="F23" i="1"/>
  <c r="F20" i="1"/>
  <c r="F19" i="1"/>
  <c r="F18" i="1"/>
  <c r="F17" i="1"/>
  <c r="F16" i="1"/>
  <c r="F15" i="1"/>
  <c r="F14" i="1"/>
  <c r="F13" i="1"/>
  <c r="F12" i="1"/>
  <c r="F11" i="1"/>
  <c r="F8" i="1"/>
  <c r="R8" i="1"/>
  <c r="H194" i="1" l="1"/>
  <c r="H135" i="1"/>
  <c r="H134" i="1" s="1"/>
  <c r="I135" i="1"/>
  <c r="I134" i="1" s="1"/>
  <c r="I194" i="1" s="1"/>
  <c r="K35" i="1"/>
  <c r="K34" i="1" s="1"/>
  <c r="K93" i="1" s="1"/>
  <c r="L35" i="1"/>
  <c r="L34" i="1" s="1"/>
  <c r="L93" i="1" s="1"/>
  <c r="H35" i="1"/>
  <c r="H34" i="1" s="1"/>
  <c r="H93" i="1" s="1"/>
  <c r="I35" i="1"/>
  <c r="I34" i="1" s="1"/>
  <c r="I93" i="1" s="1"/>
  <c r="F28" i="1" l="1"/>
  <c r="F40" i="1" l="1"/>
  <c r="L112" i="1"/>
  <c r="K112" i="1"/>
  <c r="J112" i="1"/>
  <c r="O80" i="1"/>
  <c r="N80" i="1"/>
  <c r="M80" i="1"/>
  <c r="R63" i="1"/>
  <c r="Q63" i="1"/>
  <c r="F72" i="1" l="1"/>
  <c r="F86" i="1"/>
  <c r="F22" i="1"/>
  <c r="F65" i="1"/>
  <c r="F36" i="1"/>
  <c r="F10" i="1"/>
  <c r="F79" i="1"/>
  <c r="F58" i="1"/>
  <c r="F35" i="1" l="1"/>
  <c r="F34" i="1" s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60" i="1"/>
  <c r="Q60" i="1"/>
  <c r="R59" i="1"/>
  <c r="Q59" i="1"/>
  <c r="O62" i="1"/>
  <c r="N62" i="1"/>
  <c r="O61" i="1"/>
  <c r="N61" i="1"/>
  <c r="O60" i="1"/>
  <c r="N60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P60" i="1" l="1"/>
  <c r="M88" i="1" l="1"/>
  <c r="N89" i="1"/>
  <c r="M18" i="1"/>
  <c r="P13" i="1"/>
  <c r="P14" i="1"/>
  <c r="P15" i="1"/>
  <c r="P17" i="1"/>
  <c r="P18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M60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<sst xmlns="http://schemas.openxmlformats.org/spreadsheetml/2006/main" count="606" uniqueCount="118">
  <si>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</si>
  <si>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</si>
  <si>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</si>
  <si>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</si>
  <si>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</si>
  <si>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</si>
  <si>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</si>
  <si>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</si>
  <si>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</si>
  <si>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</si>
  <si>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</si>
  <si>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</si>
  <si>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</si>
  <si>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</si>
  <si>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</si>
  <si>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</si>
  <si>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</si>
  <si>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</si>
  <si>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</si>
  <si>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</si>
  <si>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</si>
  <si>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</si>
  <si>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</si>
  <si>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</si>
  <si>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</si>
  <si>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</si>
  <si>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</si>
  <si>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</si>
  <si>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</si>
  <si>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</si>
  <si>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</si>
  <si>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</si>
  <si>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</si>
  <si>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</si>
  <si>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</si>
  <si>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</si>
  <si>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</si>
  <si>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</si>
  <si>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</si>
  <si>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</si>
  <si>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</si>
  <si>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</si>
  <si>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</si>
  <si>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</si>
  <si>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</si>
  <si>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</si>
  <si>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</si>
  <si>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</si>
  <si>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</si>
  <si>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</si>
  <si>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</si>
  <si>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</si>
  <si>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</si>
  <si>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</si>
  <si>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</si>
  <si>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</si>
  <si>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</si>
  <si>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</si>
  <si>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</si>
  <si>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</si>
  <si>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</si>
  <si>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</si>
  <si>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</si>
  <si>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</si>
  <si>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</si>
  <si>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</si>
  <si>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</si>
  <si>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</si>
  <si>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</si>
  <si>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</si>
  <si>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</si>
  <si>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</si>
  <si>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</si>
  <si>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</si>
  <si>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</si>
  <si>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</si>
  <si>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</si>
  <si>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</si>
  <si>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</si>
  <si>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</si>
  <si>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</si>
  <si>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</si>
  <si>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</si>
  <si>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</si>
  <si>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</si>
  <si>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</si>
  <si>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</si>
  <si>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</si>
  <si>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</si>
  <si>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</si>
  <si>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</si>
  <si>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</si>
  <si>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</si>
  <si>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</si>
  <si>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</si>
  <si>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</si>
  <si>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</si>
  <si>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</si>
  <si>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</si>
  <si>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</si>
  <si>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</si>
  <si>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</si>
  <si>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</si>
  <si>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NOTE:- SOME DIFFERENCE MAY OCCUR IN PERCENTAGE CHANGE WITH  RESPECT TO RUPEES &amp; DOLLARS.</t>
  </si>
  <si>
    <t xml:space="preserve">                   MAY, 2025  ( F)</t>
  </si>
  <si>
    <t xml:space="preserve">        MAY,2025</t>
  </si>
  <si>
    <t>STATEMENT SHOWING IMPORTS OF SELECTED COMMODITIES DURING THE MONTH OF JUNE, 2025</t>
  </si>
  <si>
    <t xml:space="preserve">                   JUNE, 2025  ( R)</t>
  </si>
  <si>
    <t xml:space="preserve">                   JUNE,2024</t>
  </si>
  <si>
    <t xml:space="preserve">                          % CHANGE IN JUNE,2025 OVER</t>
  </si>
  <si>
    <t>JUNE,2024</t>
  </si>
  <si>
    <t>STATEMENT SHOWING IMPORTS OF SELECTED COMMODITIES DURING THE PERIOD JULY - JUNE, 2024 - 2025</t>
  </si>
  <si>
    <t xml:space="preserve">     JULY - JUNE,   2024 -2025</t>
  </si>
  <si>
    <t xml:space="preserve">     JULY - JUNE,   2023-2024 </t>
  </si>
  <si>
    <t xml:space="preserve">% CHANGE IN  JULY - JUNE, 2024 - 2025 </t>
  </si>
  <si>
    <t xml:space="preserve">      OVER  JULY - JUNE, 2023-2024 </t>
  </si>
  <si>
    <t>STATEMENT SHOWING IMPORTS OF SELECTED COMMODITIES DURING THE PERIOD JULY - JUNE, 2024-2025</t>
  </si>
  <si>
    <t xml:space="preserve">  RUPEE VALUE  CONVERTED INTO US DOLLAR ON THE BASIS OF MONTHLY  BANKS' FLOATING AVERAGE EXCHANGE RATE PROVIDED BY SBP. JUNE, 2025 (1$=Rs.283.000136) , MAY, 2025 (1$=Rs.281.666293) AND JUNE,2024 (1$=Rs.278.438722).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</si>
</sst>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</cellStyleXfs>
  <cellXfs count="108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1" fillId="0" borderId="0" xfId="0" applyNumberFormat="1" applyFont="1"/>
    <xf numFmtId="0" fontId="11" fillId="0" borderId="0" xfId="0" applyFont="1"/>
    <xf numFmtId="3" fontId="11" fillId="0" borderId="0" xfId="0" applyNumberFormat="1" applyFont="1" applyAlignment="1">
      <alignment horizontal="right"/>
    </xf>
    <xf numFmtId="3" fontId="11" fillId="0" borderId="0" xfId="1" applyNumberFormat="1" applyFont="1" applyFill="1"/>
    <xf numFmtId="3" fontId="11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1" fillId="0" borderId="0" xfId="1" applyNumberFormat="1" applyFont="1" applyFill="1"/>
    <xf numFmtId="164" fontId="11" fillId="0" borderId="0" xfId="23" applyFont="1" applyFill="1"/>
    <xf numFmtId="3" fontId="11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Alignment="1">
      <alignment horizontal="center"/>
    </xf>
    <xf numFmtId="1" fontId="11" fillId="0" borderId="0" xfId="0" applyNumberFormat="1" applyFont="1"/>
    <xf numFmtId="37" fontId="8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1" fillId="0" borderId="11" xfId="0" applyNumberFormat="1" applyFont="1" applyBorder="1"/>
    <xf numFmtId="3" fontId="11" fillId="0" borderId="11" xfId="0" quotePrefix="1" applyNumberFormat="1" applyFont="1" applyBorder="1" applyAlignment="1">
      <alignment horizontal="right"/>
    </xf>
    <xf numFmtId="37" fontId="11" fillId="0" borderId="11" xfId="0" quotePrefix="1" applyNumberFormat="1" applyFont="1" applyBorder="1" applyAlignment="1">
      <alignment horizontal="right"/>
    </xf>
    <xf numFmtId="3" fontId="11" fillId="0" borderId="11" xfId="0" quotePrefix="1" applyNumberFormat="1" applyFont="1" applyBorder="1"/>
    <xf numFmtId="166" fontId="11" fillId="0" borderId="11" xfId="0" applyNumberFormat="1" applyFont="1" applyBorder="1"/>
    <xf numFmtId="2" fontId="11" fillId="0" borderId="11" xfId="0" applyNumberFormat="1" applyFont="1" applyBorder="1"/>
    <xf numFmtId="0" fontId="11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1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37" fontId="10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7" fontId="11" fillId="0" borderId="0" xfId="0" applyNumberFormat="1" applyFont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1" fillId="0" borderId="0" xfId="0" applyNumberFormat="1" applyFont="1"/>
    <xf numFmtId="37" fontId="11" fillId="0" borderId="0" xfId="0" applyNumberFormat="1" applyFont="1" applyAlignment="1">
      <alignment horizontal="right"/>
    </xf>
    <xf numFmtId="0" fontId="11" fillId="0" borderId="11" xfId="0" applyFont="1" applyBorder="1"/>
    <xf numFmtId="3" fontId="11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37" fontId="9" fillId="0" borderId="0" xfId="0" applyNumberFormat="1" applyFont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8">
    <cellStyle name="Comma" xfId="1" builtinId="3"/>
    <cellStyle name="Comma [0]" xfId="23" builtinId="6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5" xr:uid="{525A0D61-14D0-4706-ADC4-D1BEC0E2C339}"/>
    <cellStyle name="Comma 12" xfId="26" xr:uid="{FB1FA3C7-3A52-46EB-8E1D-64043601688B}"/>
    <cellStyle name="Comma 13" xfId="27" xr:uid="{E556CFD8-9BDC-47F0-BB4A-F4A2543D326C}"/>
    <cellStyle name="Comma 14" xfId="28" xr:uid="{18F0A786-C9A9-4F9E-9995-2236EEE6C01C}"/>
    <cellStyle name="Comma 15" xfId="29" xr:uid="{CFF17F71-19D0-42C2-A43C-6267955B9B74}"/>
    <cellStyle name="Comma 16" xfId="30" xr:uid="{E5726228-2BAD-49C4-BCE8-33CFC56C8A79}"/>
    <cellStyle name="Comma 17" xfId="31" xr:uid="{F8C50AEE-63CB-4CA6-ABAD-78AC43569979}"/>
    <cellStyle name="Comma 18" xfId="32" xr:uid="{563CBBFD-535D-4B23-B433-04C4D3901E64}"/>
    <cellStyle name="Comma 19" xfId="33" xr:uid="{219B6C32-FFC3-464C-9667-B8D6CBF113C6}"/>
    <cellStyle name="Comma 2" xfId="2" xr:uid="{00000000-0005-0000-0000-000004000000}"/>
    <cellStyle name="Comma 2 2" xfId="8" xr:uid="{00000000-0005-0000-0000-000005000000}"/>
    <cellStyle name="Comma 20" xfId="34" xr:uid="{9964D69B-C6A9-44EF-888E-D84192E02727}"/>
    <cellStyle name="Comma 21" xfId="35" xr:uid="{224D7DFE-CAB4-42E9-9736-C781834AD473}"/>
    <cellStyle name="Comma 22" xfId="36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4" xr:uid="{DCECD750-1BBD-4B2C-9A49-2942DFF6DAD3}"/>
    <cellStyle name="Normal 4" xfId="37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sqref="A1:R1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16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bestFit="1" customWidth="1"/>
    <col min="9" max="9" width="23" style="2" customWidth="1"/>
    <col min="10" max="10" width="18.453125" style="2" customWidth="1"/>
    <col min="11" max="11" width="16.1796875" style="1" bestFit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bestFit="1" customWidth="1"/>
    <col min="20" max="20" width="14.90625" style="22" bestFit="1" customWidth="1"/>
    <col min="21" max="21" width="12.1796875" style="22" bestFit="1" customWidth="1"/>
    <col min="22" max="22" width="12.54296875" style="22" customWidth="1"/>
    <col min="23" max="31" width="12.54296875" style="2" customWidth="1"/>
    <col min="32" max="16384" width="11.54296875" style="2"/>
  </cols>
  <sheetData>
    <row r="1" spans="1:21" x14ac:dyDescent="0.45">
      <c r="A1" s="92" t="s">
        <v>106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1" x14ac:dyDescent="0.45">
      <c r="O2" s="24" t="s">
        <v>74</v>
      </c>
    </row>
    <row r="3" spans="1:21" x14ac:dyDescent="0.45">
      <c r="O3" s="24" t="s">
        <v>99</v>
      </c>
    </row>
    <row r="4" spans="1:21" x14ac:dyDescent="0.45">
      <c r="A4" s="18"/>
      <c r="B4" s="105" t="s">
        <v>65</v>
      </c>
      <c r="C4" s="6" t="s">
        <v>62</v>
      </c>
      <c r="D4" s="93" t="s">
        <v>107</v>
      </c>
      <c r="E4" s="94"/>
      <c r="F4" s="95"/>
      <c r="G4" s="93" t="s">
        <v>104</v>
      </c>
      <c r="H4" s="94"/>
      <c r="I4" s="95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106"/>
      <c r="C5" s="3" t="s">
        <v>63</v>
      </c>
      <c r="D5" s="8" t="s">
        <v>64</v>
      </c>
      <c r="E5" s="99" t="s">
        <v>68</v>
      </c>
      <c r="F5" s="100"/>
      <c r="G5" s="8"/>
      <c r="H5" s="99" t="s">
        <v>68</v>
      </c>
      <c r="I5" s="100"/>
      <c r="J5" s="34"/>
      <c r="K5" s="99" t="s">
        <v>68</v>
      </c>
      <c r="L5" s="100"/>
      <c r="M5" s="96" t="s">
        <v>105</v>
      </c>
      <c r="N5" s="97"/>
      <c r="O5" s="98"/>
      <c r="P5" s="96" t="s">
        <v>110</v>
      </c>
      <c r="Q5" s="97"/>
      <c r="R5" s="97"/>
      <c r="S5" s="35"/>
      <c r="T5" s="36"/>
      <c r="U5" s="36"/>
    </row>
    <row r="6" spans="1:21" x14ac:dyDescent="0.45">
      <c r="A6" s="37" t="s">
        <v>2</v>
      </c>
      <c r="B6" s="106"/>
      <c r="C6" s="3" t="s">
        <v>66</v>
      </c>
      <c r="D6" s="38" t="s">
        <v>67</v>
      </c>
      <c r="E6" s="101"/>
      <c r="F6" s="102"/>
      <c r="G6" s="38" t="s">
        <v>67</v>
      </c>
      <c r="H6" s="101"/>
      <c r="I6" s="102"/>
      <c r="J6" s="39" t="s">
        <v>67</v>
      </c>
      <c r="K6" s="101"/>
      <c r="L6" s="102"/>
      <c r="M6" s="39" t="s">
        <v>67</v>
      </c>
      <c r="N6" s="96" t="s">
        <v>68</v>
      </c>
      <c r="O6" s="98"/>
      <c r="P6" s="39" t="s">
        <v>67</v>
      </c>
      <c r="Q6" s="96" t="s">
        <v>68</v>
      </c>
      <c r="R6" s="97"/>
      <c r="S6" s="33"/>
      <c r="T6" s="40"/>
      <c r="U6" s="40"/>
    </row>
    <row r="7" spans="1:21" x14ac:dyDescent="0.45">
      <c r="A7" s="41"/>
      <c r="B7" s="107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6"/>
      <c r="E8" s="13">
        <v>1378645</v>
      </c>
      <c r="F8" s="13">
        <f>ROUND(E8/283.000136*1000,0)</f>
        <v>4871535</v>
      </c>
      <c r="G8" s="16"/>
      <c r="H8" s="13">
        <v>1475181</v>
      </c>
      <c r="I8" s="13">
        <v>5237335</v>
      </c>
      <c r="J8" s="16"/>
      <c r="K8" s="16">
        <v>1382231.6321670001</v>
      </c>
      <c r="L8" s="16">
        <v>4964221.8810000001</v>
      </c>
      <c r="M8" s="49"/>
      <c r="N8" s="49">
        <f>ROUND(E8/H8*100-100,2)</f>
        <v>-6.54</v>
      </c>
      <c r="O8" s="49">
        <f>ROUND(F8/I8*100-100,2)</f>
        <v>-6.98</v>
      </c>
      <c r="P8" s="50"/>
      <c r="Q8" s="49">
        <f>ROUND(E8/K8*100-100,2)</f>
        <v>-0.26</v>
      </c>
      <c r="R8" s="49">
        <f>ROUND(F8/L8*100-100,2)</f>
        <v>-1.87</v>
      </c>
      <c r="S8" s="13"/>
      <c r="T8" s="51"/>
      <c r="U8" s="51"/>
    </row>
    <row r="9" spans="1:21" ht="21" x14ac:dyDescent="0.5">
      <c r="A9" s="4"/>
      <c r="D9" s="16"/>
      <c r="E9" s="16"/>
      <c r="F9" s="16"/>
      <c r="G9" s="16"/>
      <c r="H9" s="16"/>
      <c r="I9" s="16"/>
      <c r="J9" s="16"/>
      <c r="K9" s="16"/>
      <c r="L9" s="16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6">
        <f t="shared" ref="E10:L10" si="0">SUM(E11:E20)</f>
        <v>149788.87449000002</v>
      </c>
      <c r="F10" s="16">
        <f t="shared" si="0"/>
        <v>529288</v>
      </c>
      <c r="G10" s="53"/>
      <c r="H10" s="16">
        <f t="shared" si="0"/>
        <v>215235</v>
      </c>
      <c r="I10" s="16">
        <f t="shared" si="0"/>
        <v>764146</v>
      </c>
      <c r="J10" s="53"/>
      <c r="K10" s="16">
        <f t="shared" si="0"/>
        <v>148625.45918099998</v>
      </c>
      <c r="L10" s="16">
        <f t="shared" si="0"/>
        <v>533781.598</v>
      </c>
      <c r="M10" s="54"/>
      <c r="N10" s="49">
        <f>ROUND(E10/H10*100-100,2)</f>
        <v>-30.41</v>
      </c>
      <c r="O10" s="49">
        <f>ROUND(F10/I10*100-100,2)</f>
        <v>-30.73</v>
      </c>
      <c r="P10" s="54"/>
      <c r="Q10" s="49">
        <f>ROUND(E10/K10*100-100,2)</f>
        <v>0.78</v>
      </c>
      <c r="R10" s="49">
        <f>ROUND(F10/L10*100-100,2)</f>
        <v>-0.84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6">
        <v>4179.9799699999994</v>
      </c>
      <c r="E11" s="16">
        <v>3417.0484449999999</v>
      </c>
      <c r="F11" s="13">
        <f t="shared" ref="F11:F20" si="1">ROUND(E11/283.000136*1000,0)</f>
        <v>12074</v>
      </c>
      <c r="G11" s="16">
        <v>2464</v>
      </c>
      <c r="H11" s="16">
        <v>2628</v>
      </c>
      <c r="I11" s="13">
        <v>9330</v>
      </c>
      <c r="J11" s="16">
        <v>3063.7109999999998</v>
      </c>
      <c r="K11" s="16">
        <v>3227.8544820000002</v>
      </c>
      <c r="L11" s="16">
        <v>11592.691000000001</v>
      </c>
      <c r="M11" s="49">
        <f>ROUND(D11/G11*100-100,2)</f>
        <v>69.64</v>
      </c>
      <c r="N11" s="49">
        <f t="shared" ref="N11" si="2">ROUND(E11/H11*100-100,2)</f>
        <v>30.02</v>
      </c>
      <c r="O11" s="49">
        <f t="shared" ref="O11:O20" si="3">ROUND(F11/I11*100-100,2)</f>
        <v>29.41</v>
      </c>
      <c r="P11" s="49">
        <f>ROUND(D11/J11*100-100,2)</f>
        <v>36.44</v>
      </c>
      <c r="Q11" s="49">
        <f t="shared" ref="Q11" si="4">ROUND(E11/K11*100-100,2)</f>
        <v>5.86</v>
      </c>
      <c r="R11" s="49">
        <f t="shared" ref="R11:R20" si="5">ROUND(F11/L11*100-100,2)</f>
        <v>4.1500000000000004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f t="shared" si="1"/>
        <v>0</v>
      </c>
      <c r="G12" s="13">
        <v>0</v>
      </c>
      <c r="H12" s="13">
        <v>0</v>
      </c>
      <c r="I12" s="13">
        <v>0</v>
      </c>
      <c r="J12" s="16">
        <v>0</v>
      </c>
      <c r="K12" s="16">
        <v>0</v>
      </c>
      <c r="L12" s="16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5777.0406600000006</v>
      </c>
      <c r="E13" s="16">
        <v>1695.825699</v>
      </c>
      <c r="F13" s="13">
        <f t="shared" si="1"/>
        <v>5992</v>
      </c>
      <c r="G13" s="13">
        <v>8294</v>
      </c>
      <c r="H13" s="16">
        <v>2111</v>
      </c>
      <c r="I13" s="13">
        <v>7495</v>
      </c>
      <c r="J13" s="16">
        <v>4221.9260000000004</v>
      </c>
      <c r="K13" s="16">
        <v>1032.060483</v>
      </c>
      <c r="L13" s="16">
        <v>3706.598</v>
      </c>
      <c r="M13" s="49">
        <f t="shared" ref="M13:N19" si="6">ROUND(D13/G13*100-100,2)</f>
        <v>-30.35</v>
      </c>
      <c r="N13" s="49">
        <f t="shared" si="6"/>
        <v>-19.670000000000002</v>
      </c>
      <c r="O13" s="49">
        <f t="shared" si="3"/>
        <v>-20.05</v>
      </c>
      <c r="P13" s="49">
        <f t="shared" ref="P13:Q19" si="7">ROUND(D13/J13*100-100,2)</f>
        <v>36.83</v>
      </c>
      <c r="Q13" s="49">
        <f t="shared" si="7"/>
        <v>64.31</v>
      </c>
      <c r="R13" s="49">
        <f t="shared" si="5"/>
        <v>61.66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6">
        <v>19804.348420000002</v>
      </c>
      <c r="E14" s="16">
        <v>14083.965394999999</v>
      </c>
      <c r="F14" s="13">
        <f t="shared" si="1"/>
        <v>49767</v>
      </c>
      <c r="G14" s="16">
        <v>21971</v>
      </c>
      <c r="H14" s="16">
        <v>16877</v>
      </c>
      <c r="I14" s="13">
        <v>59918</v>
      </c>
      <c r="J14" s="16">
        <v>19778.058000000001</v>
      </c>
      <c r="K14" s="16">
        <v>14723.612762999999</v>
      </c>
      <c r="L14" s="16">
        <v>52879.17</v>
      </c>
      <c r="M14" s="49">
        <f t="shared" si="6"/>
        <v>-9.86</v>
      </c>
      <c r="N14" s="49">
        <f t="shared" si="6"/>
        <v>-16.55</v>
      </c>
      <c r="O14" s="49">
        <f t="shared" si="3"/>
        <v>-16.940000000000001</v>
      </c>
      <c r="P14" s="49">
        <f t="shared" si="7"/>
        <v>0.13</v>
      </c>
      <c r="Q14" s="49">
        <f t="shared" si="7"/>
        <v>-4.34</v>
      </c>
      <c r="R14" s="49">
        <f t="shared" si="5"/>
        <v>-5.89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6">
        <v>14951.464665000001</v>
      </c>
      <c r="E15" s="16">
        <v>4599.1111790000004</v>
      </c>
      <c r="F15" s="13">
        <f t="shared" si="1"/>
        <v>16251</v>
      </c>
      <c r="G15" s="16">
        <v>17939</v>
      </c>
      <c r="H15" s="16">
        <v>5918</v>
      </c>
      <c r="I15" s="13">
        <v>21011</v>
      </c>
      <c r="J15" s="16">
        <v>17250.507000000001</v>
      </c>
      <c r="K15" s="16">
        <v>5423.524805</v>
      </c>
      <c r="L15" s="16">
        <v>19478.342000000001</v>
      </c>
      <c r="M15" s="49">
        <f t="shared" si="6"/>
        <v>-16.649999999999999</v>
      </c>
      <c r="N15" s="49">
        <f t="shared" si="6"/>
        <v>-22.29</v>
      </c>
      <c r="O15" s="49">
        <f t="shared" si="3"/>
        <v>-22.65</v>
      </c>
      <c r="P15" s="49">
        <f t="shared" si="7"/>
        <v>-13.33</v>
      </c>
      <c r="Q15" s="49">
        <f t="shared" si="7"/>
        <v>-15.2</v>
      </c>
      <c r="R15" s="49">
        <f t="shared" si="5"/>
        <v>-16.57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6">
        <v>20305.560000000001</v>
      </c>
      <c r="E16" s="16">
        <v>6296.5574569999999</v>
      </c>
      <c r="F16" s="13">
        <f t="shared" si="1"/>
        <v>22249</v>
      </c>
      <c r="G16" s="16">
        <v>38799</v>
      </c>
      <c r="H16" s="16">
        <v>11833</v>
      </c>
      <c r="I16" s="13">
        <v>42010</v>
      </c>
      <c r="J16" s="16">
        <v>7750</v>
      </c>
      <c r="K16" s="16">
        <v>2089.9981290000001</v>
      </c>
      <c r="L16" s="16">
        <v>7506.1329999999998</v>
      </c>
      <c r="M16" s="49">
        <f t="shared" ref="M16" si="8">ROUND(D16/G16*100-100,2)</f>
        <v>-47.66</v>
      </c>
      <c r="N16" s="49">
        <f>ROUND(E16/H16*100-100,2)</f>
        <v>-46.79</v>
      </c>
      <c r="O16" s="49">
        <f t="shared" ref="O16" si="9">ROUND(F16/I16*100-100,2)</f>
        <v>-47.04</v>
      </c>
      <c r="P16" s="49">
        <f t="shared" ref="P16" si="10">ROUND(D16/J16*100-100,2)</f>
        <v>162.01</v>
      </c>
      <c r="Q16" s="49">
        <f t="shared" ref="Q16" si="11">ROUND(E16/K16*100-100,2)</f>
        <v>201.27</v>
      </c>
      <c r="R16" s="49">
        <f t="shared" ref="R16" si="12">ROUND(F16/L16*100-100,2)</f>
        <v>196.41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6">
        <v>175754.35897999999</v>
      </c>
      <c r="E17" s="16">
        <v>55473.598716</v>
      </c>
      <c r="F17" s="13">
        <f t="shared" si="1"/>
        <v>196020</v>
      </c>
      <c r="G17" s="16">
        <v>286704</v>
      </c>
      <c r="H17" s="16">
        <v>92020</v>
      </c>
      <c r="I17" s="13">
        <v>326698</v>
      </c>
      <c r="J17" s="16">
        <v>257530.45800000001</v>
      </c>
      <c r="K17" s="16">
        <v>68781.424400999997</v>
      </c>
      <c r="L17" s="16">
        <v>247025.37400000001</v>
      </c>
      <c r="M17" s="49">
        <f t="shared" si="6"/>
        <v>-38.700000000000003</v>
      </c>
      <c r="N17" s="49">
        <f t="shared" si="6"/>
        <v>-39.72</v>
      </c>
      <c r="O17" s="49">
        <f t="shared" si="3"/>
        <v>-40</v>
      </c>
      <c r="P17" s="49">
        <f t="shared" si="7"/>
        <v>-31.75</v>
      </c>
      <c r="Q17" s="49">
        <f t="shared" si="7"/>
        <v>-19.350000000000001</v>
      </c>
      <c r="R17" s="49">
        <f t="shared" si="5"/>
        <v>-20.65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6">
        <v>166.642</v>
      </c>
      <c r="E18" s="16">
        <v>60.624366999999999</v>
      </c>
      <c r="F18" s="13">
        <f t="shared" si="1"/>
        <v>214</v>
      </c>
      <c r="G18" s="16">
        <v>337</v>
      </c>
      <c r="H18" s="16">
        <v>89</v>
      </c>
      <c r="I18" s="13">
        <v>316</v>
      </c>
      <c r="J18" s="16">
        <v>142</v>
      </c>
      <c r="K18" s="16">
        <v>41.594571000000002</v>
      </c>
      <c r="L18" s="16">
        <v>149.38399999999999</v>
      </c>
      <c r="M18" s="49">
        <f t="shared" si="6"/>
        <v>-50.55</v>
      </c>
      <c r="N18" s="49">
        <f t="shared" si="6"/>
        <v>-31.88</v>
      </c>
      <c r="O18" s="49">
        <f t="shared" si="3"/>
        <v>-32.28</v>
      </c>
      <c r="P18" s="49">
        <f t="shared" si="7"/>
        <v>17.350000000000001</v>
      </c>
      <c r="Q18" s="49">
        <f t="shared" si="7"/>
        <v>45.75</v>
      </c>
      <c r="R18" s="49">
        <f t="shared" si="5"/>
        <v>43.25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6">
        <v>63997.131799999996</v>
      </c>
      <c r="E19" s="16">
        <v>13101.145042</v>
      </c>
      <c r="F19" s="13">
        <f t="shared" si="1"/>
        <v>46294</v>
      </c>
      <c r="G19" s="16">
        <v>75401</v>
      </c>
      <c r="H19" s="16">
        <v>14671</v>
      </c>
      <c r="I19" s="13">
        <v>52086</v>
      </c>
      <c r="J19" s="16">
        <v>51060.586000000003</v>
      </c>
      <c r="K19" s="16">
        <v>10913.586065</v>
      </c>
      <c r="L19" s="16">
        <v>39195.642999999996</v>
      </c>
      <c r="M19" s="49">
        <f t="shared" si="6"/>
        <v>-15.12</v>
      </c>
      <c r="N19" s="49">
        <f t="shared" si="6"/>
        <v>-10.7</v>
      </c>
      <c r="O19" s="49">
        <f t="shared" si="3"/>
        <v>-11.12</v>
      </c>
      <c r="P19" s="49">
        <f t="shared" si="7"/>
        <v>25.34</v>
      </c>
      <c r="Q19" s="49">
        <f t="shared" si="7"/>
        <v>20.04</v>
      </c>
      <c r="R19" s="49">
        <f t="shared" si="5"/>
        <v>18.11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6">
        <v>51060.998189999998</v>
      </c>
      <c r="F20" s="13">
        <f t="shared" si="1"/>
        <v>180427</v>
      </c>
      <c r="G20" s="21" t="s">
        <v>7</v>
      </c>
      <c r="H20" s="16">
        <v>69088</v>
      </c>
      <c r="I20" s="13">
        <v>245282</v>
      </c>
      <c r="J20" s="21"/>
      <c r="K20" s="16">
        <v>42391.803482000003</v>
      </c>
      <c r="L20" s="16">
        <v>152248.26300000001</v>
      </c>
      <c r="M20" s="54" t="s">
        <v>7</v>
      </c>
      <c r="N20" s="49">
        <f>ROUND(E20/H20*100-100,2)</f>
        <v>-26.09</v>
      </c>
      <c r="O20" s="49">
        <f t="shared" si="3"/>
        <v>-26.44</v>
      </c>
      <c r="P20" s="54" t="s">
        <v>7</v>
      </c>
      <c r="Q20" s="49">
        <f>ROUND(E20/K20*100-100,2)</f>
        <v>20.45</v>
      </c>
      <c r="R20" s="49">
        <f t="shared" si="5"/>
        <v>18.510000000000002</v>
      </c>
      <c r="S20" s="55"/>
      <c r="T20" s="56"/>
      <c r="U20" s="56"/>
    </row>
    <row r="21" spans="1:21" ht="21" x14ac:dyDescent="0.5">
      <c r="A21" s="4"/>
      <c r="B21" s="4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6">
        <f t="shared" ref="E22:L22" si="13">SUM(E23:E28,E31:E32)</f>
        <v>282536.68247399997</v>
      </c>
      <c r="F22" s="16">
        <f t="shared" si="13"/>
        <v>998362</v>
      </c>
      <c r="G22" s="21"/>
      <c r="H22" s="16">
        <f t="shared" si="13"/>
        <v>256694</v>
      </c>
      <c r="I22" s="16">
        <f t="shared" si="13"/>
        <v>911342</v>
      </c>
      <c r="J22" s="15"/>
      <c r="K22" s="16">
        <f t="shared" si="13"/>
        <v>248604.058881</v>
      </c>
      <c r="L22" s="16">
        <f t="shared" si="13"/>
        <v>892850.21600000001</v>
      </c>
      <c r="M22" s="54"/>
      <c r="N22" s="49">
        <f t="shared" ref="N22:N32" si="14">ROUND(E22/H22*100-100,2)</f>
        <v>10.07</v>
      </c>
      <c r="O22" s="49">
        <f t="shared" ref="O22:O32" si="15">ROUND(F22/I22*100-100,2)</f>
        <v>9.5500000000000007</v>
      </c>
      <c r="P22" s="54"/>
      <c r="Q22" s="49">
        <f t="shared" ref="Q22:Q32" si="16">ROUND(E22/K22*100-100,2)</f>
        <v>13.65</v>
      </c>
      <c r="R22" s="49">
        <f t="shared" ref="R22:R32" si="17">ROUND(F22/L22*100-100,2)</f>
        <v>11.82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6">
        <v>11694.644921999999</v>
      </c>
      <c r="F23" s="13">
        <f>ROUND(E23/283.000136*1000,0)</f>
        <v>41324</v>
      </c>
      <c r="G23" s="21" t="s">
        <v>7</v>
      </c>
      <c r="H23" s="16">
        <v>12263</v>
      </c>
      <c r="I23" s="13">
        <v>43539</v>
      </c>
      <c r="J23" s="21"/>
      <c r="K23" s="16">
        <v>15263.435518</v>
      </c>
      <c r="L23" s="16">
        <v>54817.947999999997</v>
      </c>
      <c r="M23" s="54" t="s">
        <v>7</v>
      </c>
      <c r="N23" s="49">
        <f t="shared" si="14"/>
        <v>-4.63</v>
      </c>
      <c r="O23" s="49">
        <f t="shared" si="15"/>
        <v>-5.09</v>
      </c>
      <c r="P23" s="54" t="s">
        <v>7</v>
      </c>
      <c r="Q23" s="49">
        <f t="shared" si="16"/>
        <v>-23.38</v>
      </c>
      <c r="R23" s="49">
        <f t="shared" si="17"/>
        <v>-24.62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6">
        <v>10765.036291</v>
      </c>
      <c r="F24" s="13">
        <f>ROUND(E24/283.000136*1000,0)</f>
        <v>38039</v>
      </c>
      <c r="G24" s="21" t="s">
        <v>7</v>
      </c>
      <c r="H24" s="16">
        <v>15362</v>
      </c>
      <c r="I24" s="13">
        <v>54541</v>
      </c>
      <c r="J24" s="21"/>
      <c r="K24" s="16">
        <v>11856.345201</v>
      </c>
      <c r="L24" s="16">
        <v>42581.538</v>
      </c>
      <c r="M24" s="54" t="s">
        <v>7</v>
      </c>
      <c r="N24" s="49">
        <f t="shared" si="14"/>
        <v>-29.92</v>
      </c>
      <c r="O24" s="49">
        <f t="shared" si="15"/>
        <v>-30.26</v>
      </c>
      <c r="P24" s="54" t="s">
        <v>7</v>
      </c>
      <c r="Q24" s="49">
        <f t="shared" si="16"/>
        <v>-9.1999999999999993</v>
      </c>
      <c r="R24" s="49">
        <f t="shared" si="17"/>
        <v>-10.67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6">
        <v>7851.217189</v>
      </c>
      <c r="F25" s="13">
        <f>ROUND(E25/283.000136*1000,0)</f>
        <v>27743</v>
      </c>
      <c r="G25" s="21" t="s">
        <v>7</v>
      </c>
      <c r="H25" s="16">
        <v>6296</v>
      </c>
      <c r="I25" s="13">
        <v>22353</v>
      </c>
      <c r="J25" s="21"/>
      <c r="K25" s="16">
        <v>4687.2887540000002</v>
      </c>
      <c r="L25" s="16">
        <v>16834.18</v>
      </c>
      <c r="M25" s="54" t="s">
        <v>7</v>
      </c>
      <c r="N25" s="49">
        <f t="shared" si="14"/>
        <v>24.7</v>
      </c>
      <c r="O25" s="49">
        <f t="shared" si="15"/>
        <v>24.11</v>
      </c>
      <c r="P25" s="54" t="s">
        <v>7</v>
      </c>
      <c r="Q25" s="49">
        <f t="shared" si="16"/>
        <v>67.5</v>
      </c>
      <c r="R25" s="49">
        <f t="shared" si="17"/>
        <v>64.8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6">
        <v>3147.6758829999999</v>
      </c>
      <c r="F26" s="13">
        <f>ROUND(E26/283.000136*1000,0)</f>
        <v>11123</v>
      </c>
      <c r="G26" s="21" t="s">
        <v>7</v>
      </c>
      <c r="H26" s="16">
        <v>3673</v>
      </c>
      <c r="I26" s="13">
        <v>13039</v>
      </c>
      <c r="J26" s="21"/>
      <c r="K26" s="16">
        <v>2174.0872869999998</v>
      </c>
      <c r="L26" s="16">
        <v>7808.1369999999997</v>
      </c>
      <c r="M26" s="54" t="s">
        <v>7</v>
      </c>
      <c r="N26" s="49">
        <f t="shared" si="14"/>
        <v>-14.3</v>
      </c>
      <c r="O26" s="49">
        <f t="shared" si="15"/>
        <v>-14.69</v>
      </c>
      <c r="P26" s="54" t="s">
        <v>7</v>
      </c>
      <c r="Q26" s="49">
        <f t="shared" si="16"/>
        <v>44.78</v>
      </c>
      <c r="R26" s="49">
        <f t="shared" si="17"/>
        <v>42.45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6">
        <v>128763.731969</v>
      </c>
      <c r="F27" s="13">
        <f>ROUND(E27/283.000136*1000,0)</f>
        <v>454995</v>
      </c>
      <c r="G27" s="21" t="s">
        <v>7</v>
      </c>
      <c r="H27" s="16">
        <v>111278</v>
      </c>
      <c r="I27" s="13">
        <v>395070</v>
      </c>
      <c r="J27" s="21"/>
      <c r="K27" s="16">
        <v>87699.884508000003</v>
      </c>
      <c r="L27" s="16">
        <v>314970.10600000003</v>
      </c>
      <c r="M27" s="54" t="s">
        <v>7</v>
      </c>
      <c r="N27" s="49">
        <f t="shared" si="14"/>
        <v>15.71</v>
      </c>
      <c r="O27" s="49">
        <f t="shared" si="15"/>
        <v>15.17</v>
      </c>
      <c r="P27" s="54" t="s">
        <v>7</v>
      </c>
      <c r="Q27" s="49">
        <f t="shared" si="16"/>
        <v>46.82</v>
      </c>
      <c r="R27" s="49">
        <f t="shared" si="17"/>
        <v>44.46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6">
        <f t="shared" ref="E28:L28" si="18">SUM(E29:E30)</f>
        <v>58606.618323000002</v>
      </c>
      <c r="F28" s="16">
        <f t="shared" si="18"/>
        <v>207090</v>
      </c>
      <c r="G28" s="21" t="s">
        <v>7</v>
      </c>
      <c r="H28" s="16">
        <f t="shared" si="18"/>
        <v>46005</v>
      </c>
      <c r="I28" s="16">
        <f t="shared" si="18"/>
        <v>163329</v>
      </c>
      <c r="J28" s="21"/>
      <c r="K28" s="16">
        <f t="shared" si="18"/>
        <v>89126.509054999988</v>
      </c>
      <c r="L28" s="16">
        <f t="shared" si="18"/>
        <v>320093.76900000003</v>
      </c>
      <c r="M28" s="54" t="s">
        <v>7</v>
      </c>
      <c r="N28" s="49">
        <f t="shared" si="14"/>
        <v>27.39</v>
      </c>
      <c r="O28" s="49">
        <f t="shared" si="15"/>
        <v>26.79</v>
      </c>
      <c r="P28" s="54" t="s">
        <v>7</v>
      </c>
      <c r="Q28" s="49">
        <f t="shared" si="16"/>
        <v>-34.24</v>
      </c>
      <c r="R28" s="49">
        <f t="shared" si="17"/>
        <v>-35.299999999999997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6">
        <v>39457.422460000002</v>
      </c>
      <c r="F29" s="13">
        <f>ROUND(E29/283.000136*1000,0)</f>
        <v>139425</v>
      </c>
      <c r="G29" s="21" t="s">
        <v>7</v>
      </c>
      <c r="H29" s="16">
        <v>28132</v>
      </c>
      <c r="I29" s="13">
        <v>99875</v>
      </c>
      <c r="J29" s="21"/>
      <c r="K29" s="16">
        <v>77565.886415999994</v>
      </c>
      <c r="L29" s="16">
        <v>278574.35800000001</v>
      </c>
      <c r="M29" s="54" t="s">
        <v>7</v>
      </c>
      <c r="N29" s="49">
        <f t="shared" si="14"/>
        <v>40.26</v>
      </c>
      <c r="O29" s="49">
        <f t="shared" si="15"/>
        <v>39.6</v>
      </c>
      <c r="P29" s="54" t="s">
        <v>7</v>
      </c>
      <c r="Q29" s="49">
        <f t="shared" si="16"/>
        <v>-49.13</v>
      </c>
      <c r="R29" s="49">
        <f t="shared" si="17"/>
        <v>-49.95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6">
        <v>19149.195863000001</v>
      </c>
      <c r="F30" s="13">
        <f>ROUND(E30/283.000136*1000,0)</f>
        <v>67665</v>
      </c>
      <c r="G30" s="21" t="s">
        <v>7</v>
      </c>
      <c r="H30" s="16">
        <v>17873</v>
      </c>
      <c r="I30" s="13">
        <v>63454</v>
      </c>
      <c r="J30" s="21"/>
      <c r="K30" s="16">
        <v>11560.622638999999</v>
      </c>
      <c r="L30" s="16">
        <v>41519.411</v>
      </c>
      <c r="M30" s="54" t="s">
        <v>7</v>
      </c>
      <c r="N30" s="49">
        <f t="shared" si="14"/>
        <v>7.14</v>
      </c>
      <c r="O30" s="49">
        <f t="shared" si="15"/>
        <v>6.64</v>
      </c>
      <c r="P30" s="54" t="s">
        <v>7</v>
      </c>
      <c r="Q30" s="49">
        <f t="shared" si="16"/>
        <v>65.64</v>
      </c>
      <c r="R30" s="49">
        <f t="shared" si="17"/>
        <v>62.97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6">
        <v>3021.0555509999999</v>
      </c>
      <c r="F31" s="13">
        <f>ROUND(E31/283.000136*1000,0)</f>
        <v>10675</v>
      </c>
      <c r="G31" s="21" t="s">
        <v>7</v>
      </c>
      <c r="H31" s="16">
        <v>1747</v>
      </c>
      <c r="I31" s="13">
        <v>6203</v>
      </c>
      <c r="J31" s="21"/>
      <c r="K31" s="16">
        <v>2648.7982710000001</v>
      </c>
      <c r="L31" s="16">
        <v>9513.0849999999991</v>
      </c>
      <c r="M31" s="54" t="s">
        <v>7</v>
      </c>
      <c r="N31" s="49">
        <f t="shared" si="14"/>
        <v>72.930000000000007</v>
      </c>
      <c r="O31" s="49">
        <f t="shared" si="15"/>
        <v>72.09</v>
      </c>
      <c r="P31" s="54" t="s">
        <v>7</v>
      </c>
      <c r="Q31" s="49">
        <f t="shared" si="16"/>
        <v>14.05</v>
      </c>
      <c r="R31" s="49">
        <f t="shared" si="17"/>
        <v>12.21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6">
        <v>58686.702345999998</v>
      </c>
      <c r="F32" s="13">
        <f>ROUND(E32/283.000136*1000,0)</f>
        <v>207373</v>
      </c>
      <c r="G32" s="21" t="s">
        <v>7</v>
      </c>
      <c r="H32" s="16">
        <v>60070</v>
      </c>
      <c r="I32" s="13">
        <v>213268</v>
      </c>
      <c r="J32" s="21"/>
      <c r="K32" s="16">
        <v>35147.710287000002</v>
      </c>
      <c r="L32" s="16">
        <v>126231.45299999999</v>
      </c>
      <c r="M32" s="54" t="s">
        <v>7</v>
      </c>
      <c r="N32" s="49">
        <f t="shared" si="14"/>
        <v>-2.2999999999999998</v>
      </c>
      <c r="O32" s="49">
        <f t="shared" si="15"/>
        <v>-2.76</v>
      </c>
      <c r="P32" s="54" t="s">
        <v>7</v>
      </c>
      <c r="Q32" s="49">
        <f t="shared" si="16"/>
        <v>66.97</v>
      </c>
      <c r="R32" s="49">
        <f t="shared" si="17"/>
        <v>64.28</v>
      </c>
      <c r="S32" s="56"/>
      <c r="T32" s="56"/>
      <c r="U32" s="56"/>
    </row>
    <row r="33" spans="1:21" ht="21" x14ac:dyDescent="0.5">
      <c r="B33" s="4"/>
      <c r="C33" s="3"/>
      <c r="D33" s="21"/>
      <c r="E33" s="16"/>
      <c r="F33" s="13"/>
      <c r="G33" s="21"/>
      <c r="H33" s="16"/>
      <c r="I33" s="16"/>
      <c r="J33" s="15"/>
      <c r="K33" s="16"/>
      <c r="L33" s="16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6">
        <f t="shared" ref="E34" si="19">SUM(E35,E46,E47)</f>
        <v>88001.597790999993</v>
      </c>
      <c r="F34" s="16">
        <f t="shared" ref="F34" si="20">SUM(F35,F46,F47)</f>
        <v>310958</v>
      </c>
      <c r="G34" s="21"/>
      <c r="H34" s="16">
        <f t="shared" ref="H34:I34" si="21">SUM(H35,H46,H47)</f>
        <v>76119</v>
      </c>
      <c r="I34" s="16">
        <f t="shared" si="21"/>
        <v>270248</v>
      </c>
      <c r="J34" s="21"/>
      <c r="K34" s="16">
        <f t="shared" ref="K34:L34" si="22">SUM(K35,K46,K47)</f>
        <v>72629.141264999998</v>
      </c>
      <c r="L34" s="16">
        <f t="shared" si="22"/>
        <v>260844.04499999998</v>
      </c>
      <c r="M34" s="54"/>
      <c r="N34" s="49">
        <f t="shared" ref="N34:N47" si="23">ROUND(E34/H34*100-100,2)</f>
        <v>15.61</v>
      </c>
      <c r="O34" s="49">
        <f t="shared" ref="O34:O47" si="24">ROUND(F34/I34*100-100,2)</f>
        <v>15.06</v>
      </c>
      <c r="P34" s="54"/>
      <c r="Q34" s="49">
        <f t="shared" ref="Q34:Q47" si="25">ROUND(E34/K34*100-100,2)</f>
        <v>21.17</v>
      </c>
      <c r="R34" s="49">
        <f t="shared" ref="R34:R47" si="26">ROUND(F34/L34*100-100,2)</f>
        <v>19.21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6">
        <f t="shared" ref="E35" si="27">SUM(E36,E40,E44,E45)</f>
        <v>79615.170457999993</v>
      </c>
      <c r="F35" s="16">
        <f t="shared" ref="F35" si="28">SUM(F36,F40,F44,F45)</f>
        <v>281324</v>
      </c>
      <c r="G35" s="21" t="s">
        <v>7</v>
      </c>
      <c r="H35" s="16">
        <f t="shared" ref="H35:I35" si="29">SUM(H36,H40,H44,H45)</f>
        <v>75863</v>
      </c>
      <c r="I35" s="16">
        <f t="shared" si="29"/>
        <v>269339</v>
      </c>
      <c r="J35" s="21"/>
      <c r="K35" s="16">
        <f t="shared" ref="K35:L35" si="30">SUM(K36,K40,K44,K45)</f>
        <v>59456.644991000001</v>
      </c>
      <c r="L35" s="16">
        <f t="shared" si="30"/>
        <v>213535.622</v>
      </c>
      <c r="M35" s="54" t="s">
        <v>7</v>
      </c>
      <c r="N35" s="49">
        <f t="shared" si="23"/>
        <v>4.95</v>
      </c>
      <c r="O35" s="49">
        <f t="shared" si="24"/>
        <v>4.45</v>
      </c>
      <c r="P35" s="54" t="s">
        <v>7</v>
      </c>
      <c r="Q35" s="49">
        <f t="shared" si="25"/>
        <v>33.9</v>
      </c>
      <c r="R35" s="49">
        <f t="shared" si="26"/>
        <v>31.75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6">
        <f t="shared" ref="E36" si="31">SUM(E37:E39)</f>
        <v>9504.0683519999984</v>
      </c>
      <c r="F36" s="16">
        <f t="shared" ref="F36" si="32">SUM(F37:F39)</f>
        <v>33583</v>
      </c>
      <c r="G36" s="21" t="s">
        <v>7</v>
      </c>
      <c r="H36" s="16">
        <f t="shared" ref="H36:I36" si="33">SUM(H37:H39)</f>
        <v>12346</v>
      </c>
      <c r="I36" s="16">
        <f t="shared" si="33"/>
        <v>43834</v>
      </c>
      <c r="J36" s="21"/>
      <c r="K36" s="16">
        <f t="shared" ref="K36:L36" si="34">SUM(K37:K39)</f>
        <v>13842.388964</v>
      </c>
      <c r="L36" s="16">
        <f t="shared" si="34"/>
        <v>49714.165000000001</v>
      </c>
      <c r="M36" s="54" t="s">
        <v>7</v>
      </c>
      <c r="N36" s="49">
        <f t="shared" si="23"/>
        <v>-23.02</v>
      </c>
      <c r="O36" s="49">
        <f t="shared" si="24"/>
        <v>-23.39</v>
      </c>
      <c r="P36" s="54" t="s">
        <v>7</v>
      </c>
      <c r="Q36" s="49">
        <f t="shared" si="25"/>
        <v>-31.34</v>
      </c>
      <c r="R36" s="49">
        <f t="shared" si="26"/>
        <v>-32.450000000000003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6">
        <v>3673.6932470000002</v>
      </c>
      <c r="F37" s="13">
        <f>ROUND(E37/283.000136*1000,0)</f>
        <v>12981</v>
      </c>
      <c r="G37" s="21" t="s">
        <v>7</v>
      </c>
      <c r="H37" s="16">
        <v>3871</v>
      </c>
      <c r="I37" s="13">
        <v>13744</v>
      </c>
      <c r="J37" s="21"/>
      <c r="K37" s="16">
        <v>4353.8760730000004</v>
      </c>
      <c r="L37" s="16">
        <v>15636.78</v>
      </c>
      <c r="M37" s="54" t="s">
        <v>7</v>
      </c>
      <c r="N37" s="49">
        <f t="shared" si="23"/>
        <v>-5.0999999999999996</v>
      </c>
      <c r="O37" s="49">
        <f t="shared" si="24"/>
        <v>-5.55</v>
      </c>
      <c r="P37" s="54" t="s">
        <v>7</v>
      </c>
      <c r="Q37" s="49">
        <f t="shared" si="25"/>
        <v>-15.62</v>
      </c>
      <c r="R37" s="49">
        <f t="shared" si="26"/>
        <v>-16.98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6">
        <v>5756.995347</v>
      </c>
      <c r="F38" s="13">
        <f>ROUND(E38/283.000136*1000,0)</f>
        <v>20343</v>
      </c>
      <c r="G38" s="21" t="s">
        <v>7</v>
      </c>
      <c r="H38" s="16">
        <v>8360</v>
      </c>
      <c r="I38" s="13">
        <v>29681</v>
      </c>
      <c r="J38" s="21"/>
      <c r="K38" s="16">
        <v>9394.3052800000005</v>
      </c>
      <c r="L38" s="16">
        <v>33739.048999999999</v>
      </c>
      <c r="M38" s="54" t="s">
        <v>7</v>
      </c>
      <c r="N38" s="49">
        <f t="shared" si="23"/>
        <v>-31.14</v>
      </c>
      <c r="O38" s="49">
        <f t="shared" si="24"/>
        <v>-31.46</v>
      </c>
      <c r="P38" s="54" t="s">
        <v>7</v>
      </c>
      <c r="Q38" s="49">
        <f t="shared" si="25"/>
        <v>-38.72</v>
      </c>
      <c r="R38" s="49">
        <f t="shared" si="26"/>
        <v>-39.700000000000003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6">
        <v>73.379757999999995</v>
      </c>
      <c r="F39" s="13">
        <f>ROUND(E39/283.000136*1000,0)</f>
        <v>259</v>
      </c>
      <c r="G39" s="21" t="s">
        <v>7</v>
      </c>
      <c r="H39" s="16">
        <v>115</v>
      </c>
      <c r="I39" s="13">
        <v>409</v>
      </c>
      <c r="J39" s="21"/>
      <c r="K39" s="16">
        <v>94.207611</v>
      </c>
      <c r="L39" s="16">
        <v>338.33600000000001</v>
      </c>
      <c r="M39" s="54" t="s">
        <v>7</v>
      </c>
      <c r="N39" s="49">
        <f>ROUND(E39/H39*100-100,2)</f>
        <v>-36.19</v>
      </c>
      <c r="O39" s="49">
        <f t="shared" si="24"/>
        <v>-36.67</v>
      </c>
      <c r="P39" s="54" t="s">
        <v>7</v>
      </c>
      <c r="Q39" s="49">
        <f t="shared" si="25"/>
        <v>-22.11</v>
      </c>
      <c r="R39" s="49">
        <f t="shared" si="26"/>
        <v>-23.45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6">
        <f t="shared" ref="E40:L40" si="35">SUM(E41:E43)</f>
        <v>62116.174911000002</v>
      </c>
      <c r="F40" s="16">
        <f t="shared" si="35"/>
        <v>219491</v>
      </c>
      <c r="G40" s="21" t="s">
        <v>7</v>
      </c>
      <c r="H40" s="16">
        <f t="shared" si="35"/>
        <v>53964</v>
      </c>
      <c r="I40" s="16">
        <f t="shared" si="35"/>
        <v>191589</v>
      </c>
      <c r="J40" s="21"/>
      <c r="K40" s="16">
        <f t="shared" si="35"/>
        <v>39022.494095000002</v>
      </c>
      <c r="L40" s="16">
        <f t="shared" si="35"/>
        <v>140147.48499999999</v>
      </c>
      <c r="M40" s="54" t="s">
        <v>7</v>
      </c>
      <c r="N40" s="49">
        <f t="shared" si="23"/>
        <v>15.11</v>
      </c>
      <c r="O40" s="49">
        <f t="shared" si="24"/>
        <v>14.56</v>
      </c>
      <c r="P40" s="54" t="s">
        <v>7</v>
      </c>
      <c r="Q40" s="49">
        <f t="shared" si="25"/>
        <v>59.18</v>
      </c>
      <c r="R40" s="49">
        <f t="shared" si="26"/>
        <v>56.61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6">
        <v>17261.167692999999</v>
      </c>
      <c r="F41" s="13">
        <f t="shared" ref="F41:F47" si="36">ROUND(E41/283.000136*1000,0)</f>
        <v>60993</v>
      </c>
      <c r="G41" s="21" t="s">
        <v>7</v>
      </c>
      <c r="H41" s="16">
        <v>15439</v>
      </c>
      <c r="I41" s="13">
        <v>54813</v>
      </c>
      <c r="J41" s="21"/>
      <c r="K41" s="16">
        <v>9441.5831190000008</v>
      </c>
      <c r="L41" s="16">
        <v>33909.010999999999</v>
      </c>
      <c r="M41" s="54" t="s">
        <v>7</v>
      </c>
      <c r="N41" s="49">
        <f t="shared" si="23"/>
        <v>11.8</v>
      </c>
      <c r="O41" s="49">
        <f t="shared" si="24"/>
        <v>11.27</v>
      </c>
      <c r="P41" s="54" t="s">
        <v>7</v>
      </c>
      <c r="Q41" s="49">
        <f t="shared" si="25"/>
        <v>82.82</v>
      </c>
      <c r="R41" s="49">
        <f t="shared" si="26"/>
        <v>79.87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6">
        <v>43424.345846999997</v>
      </c>
      <c r="F42" s="13">
        <f t="shared" si="36"/>
        <v>153443</v>
      </c>
      <c r="G42" s="21" t="s">
        <v>7</v>
      </c>
      <c r="H42" s="16">
        <v>37260</v>
      </c>
      <c r="I42" s="13">
        <v>132284</v>
      </c>
      <c r="J42" s="21"/>
      <c r="K42" s="16">
        <v>28897.898934000001</v>
      </c>
      <c r="L42" s="16">
        <v>103785.46799999999</v>
      </c>
      <c r="M42" s="54" t="s">
        <v>7</v>
      </c>
      <c r="N42" s="49">
        <f t="shared" si="23"/>
        <v>16.54</v>
      </c>
      <c r="O42" s="49">
        <f t="shared" si="24"/>
        <v>16</v>
      </c>
      <c r="P42" s="54" t="s">
        <v>7</v>
      </c>
      <c r="Q42" s="49">
        <f t="shared" si="25"/>
        <v>50.27</v>
      </c>
      <c r="R42" s="49">
        <f t="shared" si="26"/>
        <v>47.85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6">
        <v>1430.6613709999999</v>
      </c>
      <c r="F43" s="13">
        <f t="shared" si="36"/>
        <v>5055</v>
      </c>
      <c r="G43" s="21" t="s">
        <v>7</v>
      </c>
      <c r="H43" s="16">
        <v>1265</v>
      </c>
      <c r="I43" s="13">
        <v>4492</v>
      </c>
      <c r="J43" s="21"/>
      <c r="K43" s="16">
        <v>683.01204199999995</v>
      </c>
      <c r="L43" s="16">
        <v>2453.0059999999999</v>
      </c>
      <c r="M43" s="54" t="s">
        <v>7</v>
      </c>
      <c r="N43" s="49">
        <f t="shared" si="23"/>
        <v>13.1</v>
      </c>
      <c r="O43" s="49">
        <f t="shared" si="24"/>
        <v>12.53</v>
      </c>
      <c r="P43" s="54" t="s">
        <v>7</v>
      </c>
      <c r="Q43" s="49">
        <f t="shared" ref="Q43" si="37">ROUND(E43/K43*100-100,2)</f>
        <v>109.46</v>
      </c>
      <c r="R43" s="49">
        <f t="shared" ref="R43" si="38">ROUND(F43/L43*100-100,2)</f>
        <v>106.07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6">
        <v>7496.4690860000001</v>
      </c>
      <c r="F44" s="13">
        <f t="shared" si="36"/>
        <v>26489</v>
      </c>
      <c r="G44" s="21" t="s">
        <v>7</v>
      </c>
      <c r="H44" s="16">
        <v>8336</v>
      </c>
      <c r="I44" s="13">
        <v>29594</v>
      </c>
      <c r="J44" s="21"/>
      <c r="K44" s="16">
        <v>5646.2380810000004</v>
      </c>
      <c r="L44" s="16">
        <v>20278.157999999999</v>
      </c>
      <c r="M44" s="54" t="s">
        <v>7</v>
      </c>
      <c r="N44" s="49">
        <f t="shared" si="23"/>
        <v>-10.07</v>
      </c>
      <c r="O44" s="49">
        <f t="shared" si="24"/>
        <v>-10.49</v>
      </c>
      <c r="P44" s="54" t="s">
        <v>7</v>
      </c>
      <c r="Q44" s="49">
        <f t="shared" si="25"/>
        <v>32.770000000000003</v>
      </c>
      <c r="R44" s="49">
        <f t="shared" si="26"/>
        <v>30.63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6">
        <v>498.45810899999998</v>
      </c>
      <c r="F45" s="13">
        <f t="shared" si="36"/>
        <v>1761</v>
      </c>
      <c r="G45" s="21" t="s">
        <v>7</v>
      </c>
      <c r="H45" s="16">
        <v>1217</v>
      </c>
      <c r="I45" s="13">
        <v>4322</v>
      </c>
      <c r="J45" s="21"/>
      <c r="K45" s="16">
        <v>945.52385100000004</v>
      </c>
      <c r="L45" s="16">
        <v>3395.8139999999999</v>
      </c>
      <c r="M45" s="54" t="s">
        <v>7</v>
      </c>
      <c r="N45" s="49">
        <f t="shared" si="23"/>
        <v>-59.04</v>
      </c>
      <c r="O45" s="49">
        <f t="shared" si="24"/>
        <v>-59.25</v>
      </c>
      <c r="P45" s="54" t="s">
        <v>7</v>
      </c>
      <c r="Q45" s="49">
        <f t="shared" si="25"/>
        <v>-47.28</v>
      </c>
      <c r="R45" s="49">
        <f t="shared" si="26"/>
        <v>-48.14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6">
        <v>7203.5365419999998</v>
      </c>
      <c r="F46" s="13">
        <f t="shared" si="36"/>
        <v>25454</v>
      </c>
      <c r="G46" s="21" t="s">
        <v>7</v>
      </c>
      <c r="H46" s="16">
        <v>113</v>
      </c>
      <c r="I46" s="13">
        <v>400</v>
      </c>
      <c r="J46" s="21"/>
      <c r="K46" s="16">
        <v>1970.1825590000001</v>
      </c>
      <c r="L46" s="16">
        <v>7075.8209999999999</v>
      </c>
      <c r="M46" s="54" t="s">
        <v>7</v>
      </c>
      <c r="N46" s="49">
        <f t="shared" si="23"/>
        <v>6274.81</v>
      </c>
      <c r="O46" s="49">
        <f t="shared" si="24"/>
        <v>6263.5</v>
      </c>
      <c r="P46" s="54" t="s">
        <v>7</v>
      </c>
      <c r="Q46" s="49">
        <f t="shared" ref="Q46" si="39">ROUND(E46/K46*100-100,2)</f>
        <v>265.63</v>
      </c>
      <c r="R46" s="49">
        <f t="shared" ref="R46" si="40">ROUND(F46/L46*100-100,2)</f>
        <v>259.73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6">
        <v>1182.890791</v>
      </c>
      <c r="F47" s="13">
        <f t="shared" si="36"/>
        <v>4180</v>
      </c>
      <c r="G47" s="21" t="s">
        <v>7</v>
      </c>
      <c r="H47" s="16">
        <v>143</v>
      </c>
      <c r="I47" s="13">
        <v>509</v>
      </c>
      <c r="J47" s="21"/>
      <c r="K47" s="16">
        <v>11202.313715</v>
      </c>
      <c r="L47" s="16">
        <v>40232.601999999999</v>
      </c>
      <c r="M47" s="54" t="s">
        <v>7</v>
      </c>
      <c r="N47" s="49">
        <f t="shared" si="23"/>
        <v>727.2</v>
      </c>
      <c r="O47" s="49">
        <f t="shared" si="24"/>
        <v>721.22</v>
      </c>
      <c r="P47" s="54" t="s">
        <v>7</v>
      </c>
      <c r="Q47" s="49">
        <f t="shared" si="25"/>
        <v>-89.44</v>
      </c>
      <c r="R47" s="49">
        <f t="shared" si="26"/>
        <v>-89.61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92" t="s">
        <v>106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8"/>
      <c r="B54" s="105" t="s">
        <v>65</v>
      </c>
      <c r="C54" s="6" t="s">
        <v>62</v>
      </c>
      <c r="D54" s="93" t="s">
        <v>107</v>
      </c>
      <c r="E54" s="94"/>
      <c r="F54" s="95"/>
      <c r="G54" s="93" t="s">
        <v>104</v>
      </c>
      <c r="H54" s="94"/>
      <c r="I54" s="95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106"/>
      <c r="C55" s="3" t="s">
        <v>63</v>
      </c>
      <c r="D55" s="8" t="s">
        <v>64</v>
      </c>
      <c r="E55" s="99" t="s">
        <v>68</v>
      </c>
      <c r="F55" s="100"/>
      <c r="G55" s="8"/>
      <c r="H55" s="99" t="s">
        <v>68</v>
      </c>
      <c r="I55" s="100"/>
      <c r="J55" s="34"/>
      <c r="K55" s="99" t="s">
        <v>68</v>
      </c>
      <c r="L55" s="100"/>
      <c r="M55" s="96" t="s">
        <v>105</v>
      </c>
      <c r="N55" s="97"/>
      <c r="O55" s="98"/>
      <c r="P55" s="96" t="s">
        <v>110</v>
      </c>
      <c r="Q55" s="97"/>
      <c r="R55" s="97"/>
      <c r="S55" s="35"/>
      <c r="T55" s="36"/>
      <c r="U55" s="36"/>
    </row>
    <row r="56" spans="1:21" x14ac:dyDescent="0.45">
      <c r="A56" s="37" t="s">
        <v>2</v>
      </c>
      <c r="B56" s="106"/>
      <c r="C56" s="3" t="s">
        <v>66</v>
      </c>
      <c r="D56" s="38" t="s">
        <v>67</v>
      </c>
      <c r="E56" s="101"/>
      <c r="F56" s="102"/>
      <c r="G56" s="38" t="s">
        <v>67</v>
      </c>
      <c r="H56" s="101"/>
      <c r="I56" s="102"/>
      <c r="J56" s="39" t="s">
        <v>67</v>
      </c>
      <c r="K56" s="101"/>
      <c r="L56" s="102"/>
      <c r="M56" s="39" t="s">
        <v>67</v>
      </c>
      <c r="N56" s="96" t="s">
        <v>68</v>
      </c>
      <c r="O56" s="98"/>
      <c r="P56" s="39" t="s">
        <v>67</v>
      </c>
      <c r="Q56" s="96" t="s">
        <v>68</v>
      </c>
      <c r="R56" s="97"/>
      <c r="S56" s="35"/>
      <c r="T56" s="36"/>
      <c r="U56" s="36"/>
    </row>
    <row r="57" spans="1:21" x14ac:dyDescent="0.45">
      <c r="A57" s="41"/>
      <c r="B57" s="107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5"/>
      <c r="E58" s="16">
        <f t="shared" ref="E58:L58" si="41">SUM(E59:E63)</f>
        <v>371157.26504200004</v>
      </c>
      <c r="F58" s="16">
        <f t="shared" si="41"/>
        <v>1311509</v>
      </c>
      <c r="G58" s="17"/>
      <c r="H58" s="16">
        <f t="shared" si="41"/>
        <v>374977</v>
      </c>
      <c r="I58" s="16">
        <f t="shared" si="41"/>
        <v>1331279</v>
      </c>
      <c r="J58" s="15"/>
      <c r="K58" s="16">
        <f t="shared" si="41"/>
        <v>437510.56649200001</v>
      </c>
      <c r="L58" s="16">
        <f t="shared" si="41"/>
        <v>1571299.2820000001</v>
      </c>
      <c r="M58" s="54"/>
      <c r="N58" s="49">
        <f t="shared" ref="N58:O58" si="42">ROUND(E58/H58*100-100,2)</f>
        <v>-1.02</v>
      </c>
      <c r="O58" s="49">
        <f t="shared" si="42"/>
        <v>-1.49</v>
      </c>
      <c r="P58" s="54"/>
      <c r="Q58" s="49">
        <f t="shared" ref="Q58:Q62" si="43">ROUND(E58/K58*100-100,2)</f>
        <v>-15.17</v>
      </c>
      <c r="R58" s="49">
        <f t="shared" ref="R58:R62" si="44">ROUND(F58/L58*100-100,2)</f>
        <v>-16.53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6">
        <v>1053325.1881601999</v>
      </c>
      <c r="E59" s="16">
        <v>144188.95024800001</v>
      </c>
      <c r="F59" s="13">
        <f>ROUND(E59/283.000136*1000,0)</f>
        <v>509501</v>
      </c>
      <c r="G59" s="16">
        <v>962002</v>
      </c>
      <c r="H59" s="16">
        <v>140651</v>
      </c>
      <c r="I59" s="13">
        <v>499352</v>
      </c>
      <c r="J59" s="16">
        <v>1122279</v>
      </c>
      <c r="K59" s="73">
        <v>190589.92326899999</v>
      </c>
      <c r="L59" s="73">
        <v>684495.02099999995</v>
      </c>
      <c r="M59" s="49">
        <f>ROUND(D59/G59*100-100,2)</f>
        <v>9.49</v>
      </c>
      <c r="N59" s="49">
        <f t="shared" ref="N59:N62" si="45">ROUND(E59/H59*100-100,2)</f>
        <v>2.52</v>
      </c>
      <c r="O59" s="49">
        <f t="shared" ref="O59:O62" si="46">ROUND(F59/I59*100-100,2)</f>
        <v>2.0299999999999998</v>
      </c>
      <c r="P59" s="49">
        <f>ROUND(D59/J59*100-100,2)</f>
        <v>-6.14</v>
      </c>
      <c r="Q59" s="49">
        <f t="shared" si="43"/>
        <v>-24.35</v>
      </c>
      <c r="R59" s="49">
        <f t="shared" si="44"/>
        <v>-25.57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6">
        <v>789077.31991428568</v>
      </c>
      <c r="E60" s="16">
        <v>131568.42159300001</v>
      </c>
      <c r="F60" s="13">
        <f>ROUND(E60/283.000136*1000,0)</f>
        <v>464906</v>
      </c>
      <c r="G60" s="16">
        <v>898060</v>
      </c>
      <c r="H60" s="16">
        <v>124107</v>
      </c>
      <c r="I60" s="13">
        <v>440618</v>
      </c>
      <c r="J60" s="16">
        <v>785538</v>
      </c>
      <c r="K60" s="73">
        <v>128994.520727</v>
      </c>
      <c r="L60" s="73">
        <v>463277.951</v>
      </c>
      <c r="M60" s="49">
        <f>ROUND(D60/G60*100-100,2)</f>
        <v>-12.14</v>
      </c>
      <c r="N60" s="49">
        <f t="shared" si="45"/>
        <v>6.01</v>
      </c>
      <c r="O60" s="49">
        <f t="shared" si="46"/>
        <v>5.51</v>
      </c>
      <c r="P60" s="49">
        <f>ROUND(D60/J60*100-100,2)</f>
        <v>0.45</v>
      </c>
      <c r="Q60" s="49">
        <f t="shared" si="43"/>
        <v>2</v>
      </c>
      <c r="R60" s="49">
        <f t="shared" si="44"/>
        <v>0.35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54"/>
      <c r="E61" s="21">
        <v>74967.271724999999</v>
      </c>
      <c r="F61" s="13">
        <f>ROUND(E61/283.000136*1000,0)</f>
        <v>264902</v>
      </c>
      <c r="G61" s="54"/>
      <c r="H61" s="16">
        <v>82753</v>
      </c>
      <c r="I61" s="13">
        <v>293798</v>
      </c>
      <c r="J61" s="54"/>
      <c r="K61" s="73">
        <v>102615.45642</v>
      </c>
      <c r="L61" s="73">
        <v>368538.74200000003</v>
      </c>
      <c r="M61" s="54" t="s">
        <v>7</v>
      </c>
      <c r="N61" s="49">
        <f t="shared" si="45"/>
        <v>-9.41</v>
      </c>
      <c r="O61" s="49">
        <f t="shared" si="46"/>
        <v>-9.84</v>
      </c>
      <c r="P61" s="54" t="s">
        <v>7</v>
      </c>
      <c r="Q61" s="49">
        <f t="shared" si="43"/>
        <v>-26.94</v>
      </c>
      <c r="R61" s="49">
        <f t="shared" si="44"/>
        <v>-28.12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54"/>
      <c r="E62" s="16">
        <v>20427.977009999999</v>
      </c>
      <c r="F62" s="13">
        <f>ROUND(E62/283.000136*1000,0)</f>
        <v>72184</v>
      </c>
      <c r="G62" s="54" t="s">
        <v>7</v>
      </c>
      <c r="H62" s="16">
        <v>27463</v>
      </c>
      <c r="I62" s="13">
        <v>97501</v>
      </c>
      <c r="J62" s="54"/>
      <c r="K62" s="73">
        <v>15309.086583</v>
      </c>
      <c r="L62" s="73">
        <v>54981.894999999997</v>
      </c>
      <c r="M62" s="54" t="s">
        <v>7</v>
      </c>
      <c r="N62" s="49">
        <f t="shared" si="45"/>
        <v>-25.62</v>
      </c>
      <c r="O62" s="49">
        <f t="shared" si="46"/>
        <v>-25.97</v>
      </c>
      <c r="P62" s="54" t="s">
        <v>7</v>
      </c>
      <c r="Q62" s="49">
        <f t="shared" si="43"/>
        <v>33.44</v>
      </c>
      <c r="R62" s="49">
        <f t="shared" si="44"/>
        <v>31.29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54"/>
      <c r="E63" s="16">
        <v>4.6444660000000004</v>
      </c>
      <c r="F63" s="13">
        <f>ROUND(E63/283.000136*1000,0)</f>
        <v>16</v>
      </c>
      <c r="G63" s="54" t="s">
        <v>7</v>
      </c>
      <c r="H63" s="16">
        <v>3</v>
      </c>
      <c r="I63" s="13">
        <v>10</v>
      </c>
      <c r="J63" s="54"/>
      <c r="K63" s="73">
        <v>1.579493</v>
      </c>
      <c r="L63" s="73">
        <v>5.673</v>
      </c>
      <c r="M63" s="54" t="s">
        <v>7</v>
      </c>
      <c r="N63" s="49">
        <f t="shared" ref="N63" si="47">ROUND(E63/H63*100-100,2)</f>
        <v>54.82</v>
      </c>
      <c r="O63" s="49">
        <f t="shared" ref="O63" si="48">ROUND(F63/I63*100-100,2)</f>
        <v>60</v>
      </c>
      <c r="P63" s="54" t="s">
        <v>7</v>
      </c>
      <c r="Q63" s="49">
        <f t="shared" ref="Q63" si="49">ROUND(E63/K63*100-100,2)</f>
        <v>194.05</v>
      </c>
      <c r="R63" s="49">
        <f t="shared" ref="R63" si="50">ROUND(F63/L63*100-100,2)</f>
        <v>182.04</v>
      </c>
      <c r="S63" s="56"/>
      <c r="T63" s="56"/>
      <c r="U63" s="56"/>
    </row>
    <row r="64" spans="1:21" ht="21" x14ac:dyDescent="0.5">
      <c r="A64" s="4"/>
      <c r="B64" s="4"/>
      <c r="C64" s="3"/>
      <c r="D64" s="16"/>
      <c r="E64" s="16"/>
      <c r="F64" s="16"/>
      <c r="G64" s="16"/>
      <c r="H64" s="16"/>
      <c r="I64" s="16"/>
      <c r="J64" s="16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5"/>
      <c r="E65" s="16">
        <f t="shared" ref="E65:L65" si="51">SUM(E66:E70)</f>
        <v>89247.751894999994</v>
      </c>
      <c r="F65" s="16">
        <f t="shared" si="51"/>
        <v>315362</v>
      </c>
      <c r="G65" s="15"/>
      <c r="H65" s="16">
        <f t="shared" si="51"/>
        <v>103591</v>
      </c>
      <c r="I65" s="16">
        <f t="shared" si="51"/>
        <v>367778</v>
      </c>
      <c r="J65" s="15"/>
      <c r="K65" s="16">
        <f t="shared" si="51"/>
        <v>83483.241181000005</v>
      </c>
      <c r="L65" s="16">
        <f t="shared" si="51"/>
        <v>299826.375</v>
      </c>
      <c r="M65" s="54"/>
      <c r="N65" s="49">
        <f t="shared" ref="N65:O69" si="52">ROUND(E65/H65*100-100,2)</f>
        <v>-13.85</v>
      </c>
      <c r="O65" s="49">
        <f t="shared" si="52"/>
        <v>-14.25</v>
      </c>
      <c r="P65" s="54"/>
      <c r="Q65" s="49">
        <f t="shared" ref="Q65:Q70" si="53">ROUND(E65/K65*100-100,2)</f>
        <v>6.9</v>
      </c>
      <c r="R65" s="49">
        <f t="shared" ref="R65:R70" si="54">ROUND(F65/L65*100-100,2)</f>
        <v>5.18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6">
        <v>46509.961837599985</v>
      </c>
      <c r="E66" s="16">
        <v>23021.575080999999</v>
      </c>
      <c r="F66" s="13">
        <f>ROUND(E66/283.000136*1000,0)</f>
        <v>81348</v>
      </c>
      <c r="G66" s="16">
        <v>72634</v>
      </c>
      <c r="H66" s="16">
        <v>35830</v>
      </c>
      <c r="I66" s="13">
        <v>127207</v>
      </c>
      <c r="J66" s="16">
        <v>36984</v>
      </c>
      <c r="K66" s="16">
        <v>21834.473876</v>
      </c>
      <c r="L66" s="13">
        <v>78417.509000000005</v>
      </c>
      <c r="M66" s="49">
        <f t="shared" ref="M66:M69" si="55">ROUND(D66/G66*100-100,2)</f>
        <v>-35.97</v>
      </c>
      <c r="N66" s="49">
        <f t="shared" si="52"/>
        <v>-35.75</v>
      </c>
      <c r="O66" s="49">
        <f t="shared" si="52"/>
        <v>-36.049999999999997</v>
      </c>
      <c r="P66" s="49">
        <f t="shared" ref="P66:P69" si="56">ROUND(D66/J66*100-100,2)</f>
        <v>25.76</v>
      </c>
      <c r="Q66" s="49">
        <f t="shared" si="53"/>
        <v>5.44</v>
      </c>
      <c r="R66" s="49">
        <f t="shared" si="54"/>
        <v>3.74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6">
        <v>35138.498918000012</v>
      </c>
      <c r="E67" s="16">
        <v>13553.248691000001</v>
      </c>
      <c r="F67" s="13">
        <f>ROUND(E67/283.000136*1000,0)</f>
        <v>47891</v>
      </c>
      <c r="G67" s="16">
        <v>25284</v>
      </c>
      <c r="H67" s="16">
        <v>10633</v>
      </c>
      <c r="I67" s="13">
        <v>37751</v>
      </c>
      <c r="J67" s="16">
        <v>33738.124000000003</v>
      </c>
      <c r="K67" s="16">
        <v>14973.940203</v>
      </c>
      <c r="L67" s="13">
        <v>53778.235999999997</v>
      </c>
      <c r="M67" s="49">
        <f t="shared" si="55"/>
        <v>38.979999999999997</v>
      </c>
      <c r="N67" s="49">
        <f t="shared" si="52"/>
        <v>27.46</v>
      </c>
      <c r="O67" s="49">
        <f t="shared" si="52"/>
        <v>26.86</v>
      </c>
      <c r="P67" s="49">
        <f t="shared" si="56"/>
        <v>4.1500000000000004</v>
      </c>
      <c r="Q67" s="49">
        <f t="shared" si="53"/>
        <v>-9.49</v>
      </c>
      <c r="R67" s="49">
        <f t="shared" si="54"/>
        <v>-10.95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6">
        <v>25067.785446999998</v>
      </c>
      <c r="E68" s="16">
        <v>13057.686435</v>
      </c>
      <c r="F68" s="13">
        <f>ROUND(E68/283.000136*1000,0)</f>
        <v>46140</v>
      </c>
      <c r="G68" s="16">
        <v>32898</v>
      </c>
      <c r="H68" s="16">
        <v>15733</v>
      </c>
      <c r="I68" s="13">
        <v>55856</v>
      </c>
      <c r="J68" s="16">
        <v>29891.621999999999</v>
      </c>
      <c r="K68" s="16">
        <v>13927.117595</v>
      </c>
      <c r="L68" s="13">
        <v>50018.62</v>
      </c>
      <c r="M68" s="49">
        <f t="shared" si="55"/>
        <v>-23.8</v>
      </c>
      <c r="N68" s="49">
        <f t="shared" si="52"/>
        <v>-17</v>
      </c>
      <c r="O68" s="49">
        <f t="shared" si="52"/>
        <v>-17.39</v>
      </c>
      <c r="P68" s="49">
        <f t="shared" si="56"/>
        <v>-16.14</v>
      </c>
      <c r="Q68" s="49">
        <f t="shared" si="53"/>
        <v>-6.24</v>
      </c>
      <c r="R68" s="49">
        <f t="shared" si="54"/>
        <v>-7.75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6">
        <v>87849.859124499897</v>
      </c>
      <c r="E69" s="16">
        <v>11400.614578000001</v>
      </c>
      <c r="F69" s="13">
        <f>ROUND(E69/283.000136*1000,0)</f>
        <v>40285</v>
      </c>
      <c r="G69" s="16">
        <v>91103</v>
      </c>
      <c r="H69" s="16">
        <v>11541</v>
      </c>
      <c r="I69" s="13">
        <v>40974</v>
      </c>
      <c r="J69" s="16">
        <v>92594.612999999998</v>
      </c>
      <c r="K69" s="16">
        <v>11162.245921</v>
      </c>
      <c r="L69" s="13">
        <v>40088.690999999999</v>
      </c>
      <c r="M69" s="49">
        <f t="shared" si="55"/>
        <v>-3.57</v>
      </c>
      <c r="N69" s="49">
        <f t="shared" si="52"/>
        <v>-1.22</v>
      </c>
      <c r="O69" s="49">
        <f t="shared" si="52"/>
        <v>-1.68</v>
      </c>
      <c r="P69" s="49">
        <f t="shared" si="56"/>
        <v>-5.12</v>
      </c>
      <c r="Q69" s="49">
        <f t="shared" si="53"/>
        <v>2.14</v>
      </c>
      <c r="R69" s="49">
        <f t="shared" si="54"/>
        <v>0.49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6">
        <v>28214.627110000001</v>
      </c>
      <c r="F70" s="13">
        <f>ROUND(E70/283.000136*1000,0)</f>
        <v>99698</v>
      </c>
      <c r="G70" s="21" t="s">
        <v>7</v>
      </c>
      <c r="H70" s="16">
        <v>29854</v>
      </c>
      <c r="I70" s="13">
        <v>105990</v>
      </c>
      <c r="J70" s="21"/>
      <c r="K70" s="16">
        <v>21585.463586000002</v>
      </c>
      <c r="L70" s="16">
        <v>77523.319000000003</v>
      </c>
      <c r="M70" s="54" t="s">
        <v>7</v>
      </c>
      <c r="N70" s="49">
        <f t="shared" ref="N70" si="57">ROUND(E70/H70*100-100,2)</f>
        <v>-5.49</v>
      </c>
      <c r="O70" s="49">
        <f t="shared" ref="O70" si="58">ROUND(F70/I70*100-100,2)</f>
        <v>-5.94</v>
      </c>
      <c r="P70" s="54" t="s">
        <v>7</v>
      </c>
      <c r="Q70" s="49">
        <f t="shared" si="53"/>
        <v>30.71</v>
      </c>
      <c r="R70" s="49">
        <f t="shared" si="54"/>
        <v>28.6</v>
      </c>
      <c r="S70" s="56"/>
      <c r="T70" s="56"/>
      <c r="U70" s="56"/>
    </row>
    <row r="71" spans="1:21" ht="21" x14ac:dyDescent="0.5">
      <c r="A71" s="4"/>
      <c r="B71" s="4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5"/>
      <c r="E72" s="16">
        <f t="shared" ref="E72:L72" si="59">SUM(E73:E77)</f>
        <v>191105.60931299999</v>
      </c>
      <c r="F72" s="16">
        <f t="shared" si="59"/>
        <v>675284</v>
      </c>
      <c r="G72" s="15"/>
      <c r="H72" s="16">
        <f t="shared" si="59"/>
        <v>207504</v>
      </c>
      <c r="I72" s="16">
        <f t="shared" si="59"/>
        <v>736703</v>
      </c>
      <c r="J72" s="15"/>
      <c r="K72" s="16">
        <f t="shared" si="59"/>
        <v>186672.84360800002</v>
      </c>
      <c r="L72" s="16">
        <f t="shared" si="59"/>
        <v>670427.04399999999</v>
      </c>
      <c r="M72" s="54"/>
      <c r="N72" s="49">
        <f t="shared" ref="N72:O77" si="60">ROUND(E72/H72*100-100,2)</f>
        <v>-7.9</v>
      </c>
      <c r="O72" s="49">
        <f t="shared" si="60"/>
        <v>-8.34</v>
      </c>
      <c r="P72" s="54"/>
      <c r="Q72" s="49">
        <f t="shared" ref="Q72:Q77" si="61">ROUND(E72/K72*100-100,2)</f>
        <v>2.37</v>
      </c>
      <c r="R72" s="49">
        <f t="shared" ref="R72:R77" si="62">ROUND(F72/L72*100-100,2)</f>
        <v>0.72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6">
        <v>138357.89850000001</v>
      </c>
      <c r="E73" s="16">
        <v>26499.399292999999</v>
      </c>
      <c r="F73" s="13">
        <f>ROUND(E73/283.000136*1000,0)</f>
        <v>93637</v>
      </c>
      <c r="G73" s="16">
        <v>87597</v>
      </c>
      <c r="H73" s="16">
        <v>16857</v>
      </c>
      <c r="I73" s="13">
        <v>59848</v>
      </c>
      <c r="J73" s="16">
        <v>51134</v>
      </c>
      <c r="K73" s="16">
        <v>4821.0497530000002</v>
      </c>
      <c r="L73" s="16">
        <v>17314.581999999999</v>
      </c>
      <c r="M73" s="49">
        <f>ROUND(D73/G73*100-100,2)</f>
        <v>57.95</v>
      </c>
      <c r="N73" s="49">
        <f>ROUND(E73/H73*100-100,2)</f>
        <v>57.2</v>
      </c>
      <c r="O73" s="49">
        <f t="shared" si="60"/>
        <v>56.46</v>
      </c>
      <c r="P73" s="49">
        <f>ROUND(D73/J73*100-100,2)</f>
        <v>170.58</v>
      </c>
      <c r="Q73" s="49">
        <f t="shared" si="61"/>
        <v>449.66</v>
      </c>
      <c r="R73" s="49">
        <f t="shared" si="62"/>
        <v>440.8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6">
        <v>1861.5975000000001</v>
      </c>
      <c r="E74" s="16">
        <v>3235.4524500000002</v>
      </c>
      <c r="F74" s="13">
        <f>ROUND(E74/283.000136*1000,0)</f>
        <v>11433</v>
      </c>
      <c r="G74" s="16">
        <v>3997</v>
      </c>
      <c r="H74" s="16">
        <v>4491</v>
      </c>
      <c r="I74" s="13">
        <v>15944</v>
      </c>
      <c r="J74" s="16">
        <v>2378.17</v>
      </c>
      <c r="K74" s="16">
        <v>3858.1044109999998</v>
      </c>
      <c r="L74" s="16">
        <v>13856.212</v>
      </c>
      <c r="M74" s="49">
        <f>ROUND(D74/G74*100-100,2)</f>
        <v>-53.43</v>
      </c>
      <c r="N74" s="49">
        <f t="shared" si="60"/>
        <v>-27.96</v>
      </c>
      <c r="O74" s="49">
        <f t="shared" si="60"/>
        <v>-28.29</v>
      </c>
      <c r="P74" s="49">
        <f>ROUND(D74/J74*100-100,2)</f>
        <v>-21.72</v>
      </c>
      <c r="Q74" s="49">
        <f t="shared" si="61"/>
        <v>-16.14</v>
      </c>
      <c r="R74" s="49">
        <f t="shared" si="62"/>
        <v>-17.489999999999998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6">
        <v>121054.61769920003</v>
      </c>
      <c r="E75" s="16">
        <v>42529.896385</v>
      </c>
      <c r="F75" s="13">
        <f>ROUND(E75/283.000136*1000,0)</f>
        <v>150282</v>
      </c>
      <c r="G75" s="16">
        <v>158177</v>
      </c>
      <c r="H75" s="16">
        <v>53721</v>
      </c>
      <c r="I75" s="13">
        <v>190726</v>
      </c>
      <c r="J75" s="16">
        <v>153913.769</v>
      </c>
      <c r="K75" s="16">
        <v>52904.064796999999</v>
      </c>
      <c r="L75" s="16">
        <v>190002.533</v>
      </c>
      <c r="M75" s="49">
        <f>ROUND(D75/G75*100-100,2)</f>
        <v>-23.47</v>
      </c>
      <c r="N75" s="49">
        <f t="shared" si="60"/>
        <v>-20.83</v>
      </c>
      <c r="O75" s="49">
        <f t="shared" si="60"/>
        <v>-21.21</v>
      </c>
      <c r="P75" s="49">
        <f>ROUND(D75/J75*100-100,2)</f>
        <v>-21.35</v>
      </c>
      <c r="Q75" s="49">
        <f t="shared" si="61"/>
        <v>-19.61</v>
      </c>
      <c r="R75" s="49">
        <f t="shared" si="62"/>
        <v>-20.91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6">
        <v>4384.098941199999</v>
      </c>
      <c r="E76" s="16">
        <v>24964.091292000001</v>
      </c>
      <c r="F76" s="13">
        <f>ROUND(E76/283.000136*1000,0)</f>
        <v>88212</v>
      </c>
      <c r="G76" s="16">
        <v>2946</v>
      </c>
      <c r="H76" s="16">
        <v>25828</v>
      </c>
      <c r="I76" s="13">
        <v>91697</v>
      </c>
      <c r="J76" s="16">
        <v>2647.0160000000001</v>
      </c>
      <c r="K76" s="16">
        <v>23216.306111000002</v>
      </c>
      <c r="L76" s="16">
        <v>83380.347999999998</v>
      </c>
      <c r="M76" s="49">
        <f>ROUND(D76/G76*100-100,2)</f>
        <v>48.82</v>
      </c>
      <c r="N76" s="49">
        <f t="shared" si="60"/>
        <v>-3.34</v>
      </c>
      <c r="O76" s="49">
        <f t="shared" si="60"/>
        <v>-3.8</v>
      </c>
      <c r="P76" s="49">
        <f>ROUND(D76/J76*100-100,2)</f>
        <v>65.62</v>
      </c>
      <c r="Q76" s="49">
        <f t="shared" si="61"/>
        <v>7.53</v>
      </c>
      <c r="R76" s="49">
        <f t="shared" si="62"/>
        <v>5.79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54"/>
      <c r="E77" s="16">
        <v>93876.769893000004</v>
      </c>
      <c r="F77" s="13">
        <f>ROUND(E77/283.000136*1000,0)</f>
        <v>331720</v>
      </c>
      <c r="G77" s="15" t="s">
        <v>7</v>
      </c>
      <c r="H77" s="16">
        <v>106607</v>
      </c>
      <c r="I77" s="13">
        <v>378488</v>
      </c>
      <c r="J77" s="21"/>
      <c r="K77" s="16">
        <v>101873.31853600001</v>
      </c>
      <c r="L77" s="16">
        <v>365873.36900000001</v>
      </c>
      <c r="M77" s="54" t="s">
        <v>7</v>
      </c>
      <c r="N77" s="49">
        <f t="shared" si="60"/>
        <v>-11.94</v>
      </c>
      <c r="O77" s="49">
        <f t="shared" si="60"/>
        <v>-12.36</v>
      </c>
      <c r="P77" s="54" t="s">
        <v>7</v>
      </c>
      <c r="Q77" s="49">
        <f t="shared" si="61"/>
        <v>-7.85</v>
      </c>
      <c r="R77" s="49">
        <f t="shared" si="62"/>
        <v>-9.33</v>
      </c>
      <c r="S77" s="56"/>
      <c r="T77" s="56"/>
      <c r="U77" s="56"/>
    </row>
    <row r="78" spans="1:21" ht="21" x14ac:dyDescent="0.5">
      <c r="B78" s="4"/>
      <c r="C78" s="3"/>
      <c r="D78" s="17"/>
      <c r="E78" s="16"/>
      <c r="F78" s="16"/>
      <c r="G78" s="17"/>
      <c r="H78" s="16"/>
      <c r="I78" s="16"/>
      <c r="J78" s="17"/>
      <c r="K78" s="16"/>
      <c r="L78" s="16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15"/>
      <c r="E79" s="16">
        <f t="shared" ref="E79:L79" si="63">SUM(E80:E84)</f>
        <v>92055.868505999999</v>
      </c>
      <c r="F79" s="16">
        <f t="shared" si="63"/>
        <v>325286</v>
      </c>
      <c r="G79" s="15"/>
      <c r="H79" s="16">
        <f t="shared" si="63"/>
        <v>134846</v>
      </c>
      <c r="I79" s="16">
        <f t="shared" si="63"/>
        <v>478744</v>
      </c>
      <c r="J79" s="15"/>
      <c r="K79" s="16">
        <f t="shared" si="63"/>
        <v>104217.33442799999</v>
      </c>
      <c r="L79" s="16">
        <f t="shared" si="63"/>
        <v>374291.72600000002</v>
      </c>
      <c r="M79" s="54"/>
      <c r="N79" s="49">
        <f>ROUND(E79/H79*100-100,2)</f>
        <v>-31.73</v>
      </c>
      <c r="O79" s="49">
        <f t="shared" ref="N79:O84" si="64">ROUND(F79/I79*100-100,2)</f>
        <v>-32.049999999999997</v>
      </c>
      <c r="P79" s="54"/>
      <c r="Q79" s="49">
        <f t="shared" ref="Q79:Q84" si="65">ROUND(E79/K79*100-100,2)</f>
        <v>-11.67</v>
      </c>
      <c r="R79" s="49">
        <f t="shared" ref="R79:R84" si="66">ROUND(F79/L79*100-100,2)</f>
        <v>-13.09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6">
        <v>0</v>
      </c>
      <c r="E80" s="16">
        <v>0</v>
      </c>
      <c r="F80" s="13">
        <f>ROUND(E80/283.000136*1000,0)</f>
        <v>0</v>
      </c>
      <c r="G80" s="16">
        <v>9</v>
      </c>
      <c r="H80" s="16">
        <v>261</v>
      </c>
      <c r="I80" s="13">
        <v>927</v>
      </c>
      <c r="J80" s="16">
        <v>0</v>
      </c>
      <c r="K80" s="16">
        <v>0</v>
      </c>
      <c r="L80" s="16">
        <v>0</v>
      </c>
      <c r="M80" s="49">
        <f>ROUND(D80/G80*100-100,2)</f>
        <v>-100</v>
      </c>
      <c r="N80" s="49">
        <f t="shared" ref="N80" si="67">ROUND(E80/H80*100-100,2)</f>
        <v>-100</v>
      </c>
      <c r="O80" s="49">
        <f t="shared" ref="O80" si="68">ROUND(F80/I80*100-100,2)</f>
        <v>-100</v>
      </c>
      <c r="P80" s="49">
        <v>0</v>
      </c>
      <c r="Q80" s="49">
        <v>0</v>
      </c>
      <c r="R80" s="49">
        <v>0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6">
        <v>188417.35541630001</v>
      </c>
      <c r="E81" s="16">
        <v>25102.920138000001</v>
      </c>
      <c r="F81" s="13">
        <f>ROUND(E81/283.000136*1000,0)</f>
        <v>88703</v>
      </c>
      <c r="G81" s="16">
        <v>319770</v>
      </c>
      <c r="H81" s="16">
        <v>42722</v>
      </c>
      <c r="I81" s="13">
        <v>151678</v>
      </c>
      <c r="J81" s="16">
        <v>218991</v>
      </c>
      <c r="K81" s="16">
        <v>27397.529405000001</v>
      </c>
      <c r="L81" s="16">
        <v>98396.979000000007</v>
      </c>
      <c r="M81" s="49">
        <f>ROUND(D81/G81*100-100,2)</f>
        <v>-41.08</v>
      </c>
      <c r="N81" s="49">
        <f t="shared" si="64"/>
        <v>-41.24</v>
      </c>
      <c r="O81" s="49">
        <f t="shared" si="64"/>
        <v>-41.52</v>
      </c>
      <c r="P81" s="49">
        <f>ROUND(D81/J81*100-100,2)</f>
        <v>-13.96</v>
      </c>
      <c r="Q81" s="49">
        <f t="shared" si="65"/>
        <v>-8.3800000000000008</v>
      </c>
      <c r="R81" s="49">
        <f t="shared" si="66"/>
        <v>-9.85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6">
        <v>178520.12709729999</v>
      </c>
      <c r="E82" s="16">
        <v>38642.137585999997</v>
      </c>
      <c r="F82" s="13">
        <f>ROUND(E82/283.000136*1000,0)</f>
        <v>136545</v>
      </c>
      <c r="G82" s="16">
        <v>340425</v>
      </c>
      <c r="H82" s="16">
        <v>62087</v>
      </c>
      <c r="I82" s="13">
        <v>220427</v>
      </c>
      <c r="J82" s="16">
        <v>263512</v>
      </c>
      <c r="K82" s="16">
        <v>48701.352423999997</v>
      </c>
      <c r="L82" s="16">
        <v>174908.682</v>
      </c>
      <c r="M82" s="49">
        <f>ROUND(D82/G82*100-100,2)</f>
        <v>-47.56</v>
      </c>
      <c r="N82" s="49">
        <f t="shared" si="64"/>
        <v>-37.76</v>
      </c>
      <c r="O82" s="49">
        <f t="shared" si="64"/>
        <v>-38.049999999999997</v>
      </c>
      <c r="P82" s="49">
        <f>ROUND(D82/J82*100-100,2)</f>
        <v>-32.25</v>
      </c>
      <c r="Q82" s="49">
        <f t="shared" si="65"/>
        <v>-20.65</v>
      </c>
      <c r="R82" s="49">
        <f t="shared" si="66"/>
        <v>-21.93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6">
        <v>4473.9813899999999</v>
      </c>
      <c r="F83" s="13">
        <f>ROUND(E83/283.000136*1000,0)</f>
        <v>15809</v>
      </c>
      <c r="G83" s="15" t="s">
        <v>7</v>
      </c>
      <c r="H83" s="16">
        <v>5363</v>
      </c>
      <c r="I83" s="13">
        <v>19039</v>
      </c>
      <c r="J83" s="21"/>
      <c r="K83" s="16">
        <v>4373.8857939999998</v>
      </c>
      <c r="L83" s="16">
        <v>15708.602999999999</v>
      </c>
      <c r="M83" s="54" t="s">
        <v>7</v>
      </c>
      <c r="N83" s="49">
        <f t="shared" si="64"/>
        <v>-16.579999999999998</v>
      </c>
      <c r="O83" s="49">
        <f t="shared" si="64"/>
        <v>-16.97</v>
      </c>
      <c r="P83" s="54" t="s">
        <v>7</v>
      </c>
      <c r="Q83" s="49">
        <f t="shared" si="65"/>
        <v>2.29</v>
      </c>
      <c r="R83" s="49">
        <f t="shared" si="66"/>
        <v>0.64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6">
        <v>23836.829392</v>
      </c>
      <c r="F84" s="13">
        <f>ROUND(E84/283.000136*1000,0)</f>
        <v>84229</v>
      </c>
      <c r="G84" s="15" t="s">
        <v>7</v>
      </c>
      <c r="H84" s="16">
        <v>24413</v>
      </c>
      <c r="I84" s="13">
        <v>86673</v>
      </c>
      <c r="J84" s="21"/>
      <c r="K84" s="16">
        <v>23744.566804999999</v>
      </c>
      <c r="L84" s="16">
        <v>85277.462</v>
      </c>
      <c r="M84" s="54" t="s">
        <v>7</v>
      </c>
      <c r="N84" s="49">
        <f t="shared" si="64"/>
        <v>-2.36</v>
      </c>
      <c r="O84" s="49">
        <f t="shared" si="64"/>
        <v>-2.82</v>
      </c>
      <c r="P84" s="54" t="s">
        <v>7</v>
      </c>
      <c r="Q84" s="49">
        <f t="shared" si="65"/>
        <v>0.39</v>
      </c>
      <c r="R84" s="49">
        <f t="shared" si="66"/>
        <v>-1.23</v>
      </c>
      <c r="S84" s="56"/>
      <c r="T84" s="56"/>
      <c r="U84" s="56"/>
    </row>
    <row r="85" spans="1:22" ht="21" x14ac:dyDescent="0.5">
      <c r="B85" s="4"/>
      <c r="C85" s="3"/>
      <c r="D85" s="17"/>
      <c r="E85" s="16"/>
      <c r="F85" s="16"/>
      <c r="G85" s="17"/>
      <c r="H85" s="16"/>
      <c r="I85" s="16"/>
      <c r="J85" s="17"/>
      <c r="K85" s="16"/>
      <c r="L85" s="16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6">
        <f t="shared" ref="E86:L86" si="69">SUM(E87:E91)</f>
        <v>18040.871899999998</v>
      </c>
      <c r="F86" s="16">
        <f t="shared" si="69"/>
        <v>63748</v>
      </c>
      <c r="G86" s="53"/>
      <c r="H86" s="16">
        <f t="shared" si="69"/>
        <v>22435</v>
      </c>
      <c r="I86" s="16">
        <f t="shared" si="69"/>
        <v>79650</v>
      </c>
      <c r="J86" s="53"/>
      <c r="K86" s="16">
        <f t="shared" si="69"/>
        <v>21895.949668000001</v>
      </c>
      <c r="L86" s="16">
        <f t="shared" si="69"/>
        <v>78638.287000000011</v>
      </c>
      <c r="M86" s="54"/>
      <c r="N86" s="49">
        <f t="shared" ref="N86:O91" si="70">ROUND(E86/H86*100-100,2)</f>
        <v>-19.59</v>
      </c>
      <c r="O86" s="49">
        <f t="shared" si="70"/>
        <v>-19.96</v>
      </c>
      <c r="P86" s="54"/>
      <c r="Q86" s="49">
        <f t="shared" ref="Q86:Q91" si="71">ROUND(E86/K86*100-100,2)</f>
        <v>-17.61</v>
      </c>
      <c r="R86" s="49">
        <f t="shared" ref="R86:R91" si="72">ROUND(F86/L86*100-100,2)</f>
        <v>-18.940000000000001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6">
        <v>27377.77202</v>
      </c>
      <c r="E87" s="16">
        <v>3703.7584489999999</v>
      </c>
      <c r="F87" s="13">
        <f>ROUND(E87/283.000136*1000,0)</f>
        <v>13087</v>
      </c>
      <c r="G87" s="16">
        <v>36813</v>
      </c>
      <c r="H87" s="16">
        <v>6559</v>
      </c>
      <c r="I87" s="13">
        <v>23287</v>
      </c>
      <c r="J87" s="16">
        <v>35228.525000000001</v>
      </c>
      <c r="K87" s="16">
        <v>6301.4540059999999</v>
      </c>
      <c r="L87" s="16">
        <v>22631.379000000001</v>
      </c>
      <c r="M87" s="49">
        <f>ROUND(D87/G87*100-100,2)</f>
        <v>-25.63</v>
      </c>
      <c r="N87" s="49">
        <f t="shared" si="70"/>
        <v>-43.53</v>
      </c>
      <c r="O87" s="49">
        <f t="shared" si="70"/>
        <v>-43.8</v>
      </c>
      <c r="P87" s="49">
        <f>ROUND(D87/J87*100-100,2)</f>
        <v>-22.29</v>
      </c>
      <c r="Q87" s="49">
        <f t="shared" si="71"/>
        <v>-41.22</v>
      </c>
      <c r="R87" s="49">
        <f t="shared" si="72"/>
        <v>-42.17</v>
      </c>
      <c r="S87" s="56"/>
      <c r="T87" s="56"/>
      <c r="U87" s="56"/>
    </row>
    <row r="88" spans="1:22" ht="21" x14ac:dyDescent="0.5">
      <c r="B88" s="4" t="s">
        <v>95</v>
      </c>
      <c r="C88" s="3" t="s">
        <v>58</v>
      </c>
      <c r="D88" s="16">
        <v>414789</v>
      </c>
      <c r="E88" s="16">
        <v>2662.3156039999999</v>
      </c>
      <c r="F88" s="13">
        <f>ROUND(E88/283.000136*1000,0)</f>
        <v>9407</v>
      </c>
      <c r="G88" s="16">
        <v>748014</v>
      </c>
      <c r="H88" s="16">
        <v>3567</v>
      </c>
      <c r="I88" s="13">
        <v>12664</v>
      </c>
      <c r="J88" s="16">
        <v>373791</v>
      </c>
      <c r="K88" s="16">
        <v>2741.7633810000002</v>
      </c>
      <c r="L88" s="16">
        <v>9846.8860000000004</v>
      </c>
      <c r="M88" s="49">
        <f>ROUND(D88/G88*100-100,2)</f>
        <v>-44.55</v>
      </c>
      <c r="N88" s="49">
        <f t="shared" si="70"/>
        <v>-25.36</v>
      </c>
      <c r="O88" s="49">
        <f t="shared" si="70"/>
        <v>-25.72</v>
      </c>
      <c r="P88" s="49">
        <f>ROUND(D88/J88*100-100,2)</f>
        <v>10.97</v>
      </c>
      <c r="Q88" s="49">
        <f t="shared" si="71"/>
        <v>-2.9</v>
      </c>
      <c r="R88" s="49">
        <f t="shared" si="72"/>
        <v>-4.47</v>
      </c>
      <c r="S88" s="56"/>
      <c r="T88" s="56"/>
      <c r="U88" s="56"/>
    </row>
    <row r="89" spans="1:22" ht="21" x14ac:dyDescent="0.5">
      <c r="B89" s="4" t="s">
        <v>96</v>
      </c>
      <c r="C89" s="3" t="s">
        <v>49</v>
      </c>
      <c r="D89" s="21"/>
      <c r="E89" s="16">
        <v>2574.0001649999999</v>
      </c>
      <c r="F89" s="13">
        <f>ROUND(E89/283.000136*1000,0)</f>
        <v>9095</v>
      </c>
      <c r="G89" s="21" t="s">
        <v>7</v>
      </c>
      <c r="H89" s="16">
        <v>2284</v>
      </c>
      <c r="I89" s="13">
        <v>8108</v>
      </c>
      <c r="J89" s="21"/>
      <c r="K89" s="16">
        <v>2278.6274320000002</v>
      </c>
      <c r="L89" s="16">
        <v>8183.5879999999997</v>
      </c>
      <c r="M89" s="54" t="s">
        <v>7</v>
      </c>
      <c r="N89" s="49">
        <f t="shared" si="70"/>
        <v>12.7</v>
      </c>
      <c r="O89" s="49">
        <f t="shared" si="70"/>
        <v>12.17</v>
      </c>
      <c r="P89" s="54" t="s">
        <v>7</v>
      </c>
      <c r="Q89" s="49">
        <f t="shared" si="71"/>
        <v>12.96</v>
      </c>
      <c r="R89" s="49">
        <f t="shared" si="72"/>
        <v>11.14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6">
        <v>105</v>
      </c>
      <c r="E90" s="16">
        <v>25.928401999999998</v>
      </c>
      <c r="F90" s="13">
        <f>ROUND(E90/283.000136*1000,0)</f>
        <v>92</v>
      </c>
      <c r="G90" s="16">
        <v>480</v>
      </c>
      <c r="H90" s="16">
        <v>115</v>
      </c>
      <c r="I90" s="13">
        <v>408</v>
      </c>
      <c r="J90" s="16">
        <v>2472</v>
      </c>
      <c r="K90" s="16">
        <v>469.30738500000001</v>
      </c>
      <c r="L90" s="16">
        <v>1685.4970000000001</v>
      </c>
      <c r="M90" s="49">
        <f>ROUND(D90/G90*100-100,2)</f>
        <v>-78.13</v>
      </c>
      <c r="N90" s="49">
        <f t="shared" si="70"/>
        <v>-77.45</v>
      </c>
      <c r="O90" s="49">
        <f t="shared" si="70"/>
        <v>-77.45</v>
      </c>
      <c r="P90" s="49">
        <f>ROUND(D90/J90*100-100,2)</f>
        <v>-95.75</v>
      </c>
      <c r="Q90" s="49">
        <f t="shared" si="71"/>
        <v>-94.48</v>
      </c>
      <c r="R90" s="49">
        <f t="shared" si="72"/>
        <v>-94.54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6">
        <v>36502.477324800013</v>
      </c>
      <c r="E91" s="16">
        <v>9074.8692800000008</v>
      </c>
      <c r="F91" s="13">
        <f>ROUND(E91/283.000136*1000,0)</f>
        <v>32067</v>
      </c>
      <c r="G91" s="16">
        <v>34360</v>
      </c>
      <c r="H91" s="16">
        <v>9910</v>
      </c>
      <c r="I91" s="13">
        <v>35183</v>
      </c>
      <c r="J91" s="16">
        <v>40426.139000000003</v>
      </c>
      <c r="K91" s="16">
        <v>10104.797463999999</v>
      </c>
      <c r="L91" s="16">
        <v>36290.936999999998</v>
      </c>
      <c r="M91" s="49">
        <f>ROUND(D91/G91*100-100,2)</f>
        <v>6.24</v>
      </c>
      <c r="N91" s="49">
        <f>ROUND(E91/H91*100-100,2)</f>
        <v>-8.43</v>
      </c>
      <c r="O91" s="49">
        <f t="shared" si="70"/>
        <v>-8.86</v>
      </c>
      <c r="P91" s="49">
        <f>ROUND(D91/J91*100-100,2)</f>
        <v>-9.7100000000000009</v>
      </c>
      <c r="Q91" s="49">
        <f t="shared" si="71"/>
        <v>-10.19</v>
      </c>
      <c r="R91" s="49">
        <f t="shared" si="72"/>
        <v>-11.64</v>
      </c>
      <c r="S91" s="56"/>
      <c r="T91" s="56"/>
      <c r="U91" s="56"/>
    </row>
    <row r="92" spans="1:22" ht="21" x14ac:dyDescent="0.5">
      <c r="B92" s="4"/>
      <c r="C92" s="52"/>
      <c r="F92" s="16"/>
      <c r="I92" s="16"/>
      <c r="J92" s="16"/>
      <c r="K92" s="16"/>
      <c r="L92" s="16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6"/>
      <c r="E93" s="16">
        <f t="shared" ref="E93:L93" si="73">E8-SUM(E10+E22+E34+E58+E65+E72+E79+E86)</f>
        <v>96710.47858900018</v>
      </c>
      <c r="F93" s="16">
        <f t="shared" si="73"/>
        <v>341738</v>
      </c>
      <c r="G93" s="16"/>
      <c r="H93" s="16">
        <f t="shared" si="73"/>
        <v>83780</v>
      </c>
      <c r="I93" s="16">
        <f t="shared" si="73"/>
        <v>297445</v>
      </c>
      <c r="J93" s="16"/>
      <c r="K93" s="16">
        <f t="shared" si="73"/>
        <v>78593.037463000044</v>
      </c>
      <c r="L93" s="16">
        <f t="shared" si="73"/>
        <v>282263.30800000113</v>
      </c>
      <c r="M93" s="50"/>
      <c r="N93" s="49">
        <f>ROUND(E93/H93*100-100,2)</f>
        <v>15.43</v>
      </c>
      <c r="O93" s="49">
        <f t="shared" ref="O93" si="74">ROUND(F93/I93*100-100,2)</f>
        <v>14.89</v>
      </c>
      <c r="P93" s="50"/>
      <c r="Q93" s="49">
        <f t="shared" ref="Q93" si="75">ROUND(E93/K93*100-100,2)</f>
        <v>23.05</v>
      </c>
      <c r="R93" s="49">
        <f t="shared" ref="R93" si="76">ROUND(F93/L93*100-100,2)</f>
        <v>21.07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ht="21" x14ac:dyDescent="0.5">
      <c r="A95" s="4"/>
      <c r="B95" s="79" t="s">
        <v>117</v>
      </c>
      <c r="E95" s="2"/>
      <c r="H95" s="2"/>
      <c r="K95" s="80"/>
      <c r="L95" s="80"/>
      <c r="S95" s="19"/>
      <c r="T95" s="81"/>
      <c r="U95" s="81"/>
      <c r="V95" s="20"/>
    </row>
    <row r="96" spans="1:22" x14ac:dyDescent="0.45">
      <c r="A96" s="2" t="s">
        <v>60</v>
      </c>
      <c r="S96" s="35"/>
      <c r="T96" s="36"/>
      <c r="U96" s="36"/>
    </row>
    <row r="97" spans="1:21" x14ac:dyDescent="0.45">
      <c r="B97" s="4" t="s">
        <v>103</v>
      </c>
      <c r="S97" s="35"/>
      <c r="T97" s="36"/>
      <c r="U97" s="36"/>
    </row>
    <row r="98" spans="1:21" x14ac:dyDescent="0.45">
      <c r="B98" s="4"/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92" t="s">
        <v>111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82"/>
      <c r="B104" s="5"/>
      <c r="C104" s="6" t="s">
        <v>62</v>
      </c>
      <c r="D104" s="96" t="s">
        <v>112</v>
      </c>
      <c r="E104" s="97"/>
      <c r="F104" s="98"/>
      <c r="G104" s="96" t="s">
        <v>113</v>
      </c>
      <c r="H104" s="97"/>
      <c r="I104" s="98"/>
      <c r="J104" s="83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4"/>
      <c r="J105" s="85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03" t="s">
        <v>68</v>
      </c>
      <c r="F106" s="104"/>
      <c r="G106" s="38" t="s">
        <v>67</v>
      </c>
      <c r="H106" s="103" t="s">
        <v>68</v>
      </c>
      <c r="I106" s="104"/>
      <c r="J106" s="38" t="s">
        <v>67</v>
      </c>
      <c r="K106" s="96" t="s">
        <v>68</v>
      </c>
      <c r="L106" s="97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6"/>
      <c r="E108" s="16">
        <v>16313233</v>
      </c>
      <c r="F108" s="16">
        <v>58385938</v>
      </c>
      <c r="G108" s="16"/>
      <c r="H108" s="16">
        <v>15482119.686109001</v>
      </c>
      <c r="I108" s="16">
        <v>54779082.476000004</v>
      </c>
      <c r="J108" s="49"/>
      <c r="K108" s="49">
        <f>E108/H108*100-100</f>
        <v>5.3682139832357478</v>
      </c>
      <c r="L108" s="49">
        <f>F108/I108*100-100</f>
        <v>6.5843664423920245</v>
      </c>
      <c r="M108" s="14"/>
      <c r="N108" s="86"/>
    </row>
    <row r="109" spans="1:21" ht="21" x14ac:dyDescent="0.5">
      <c r="A109" s="4"/>
      <c r="D109" s="16"/>
      <c r="E109" s="16"/>
      <c r="F109" s="16"/>
      <c r="G109" s="16"/>
      <c r="H109" s="16"/>
      <c r="I109" s="16"/>
      <c r="J109" s="49"/>
      <c r="K109" s="49"/>
      <c r="L109" s="49"/>
      <c r="M109" s="14"/>
      <c r="N109" s="86"/>
    </row>
    <row r="110" spans="1:21" ht="21" x14ac:dyDescent="0.5">
      <c r="A110" s="4" t="s">
        <v>4</v>
      </c>
      <c r="B110" s="4" t="s">
        <v>5</v>
      </c>
      <c r="C110" s="52"/>
      <c r="D110" s="53"/>
      <c r="E110" s="16">
        <f t="shared" ref="E110:I110" si="77">SUM(E111:E120)</f>
        <v>2276299.8744900003</v>
      </c>
      <c r="F110" s="16">
        <f t="shared" si="77"/>
        <v>8148793</v>
      </c>
      <c r="G110" s="53"/>
      <c r="H110" s="16">
        <f t="shared" si="77"/>
        <v>2234811.613723</v>
      </c>
      <c r="I110" s="16">
        <f t="shared" si="77"/>
        <v>7903731.9609999992</v>
      </c>
      <c r="J110" s="54"/>
      <c r="K110" s="49">
        <f t="shared" ref="K110:L111" si="78">E110/H110*100-100</f>
        <v>1.8564544998888977</v>
      </c>
      <c r="L110" s="49">
        <f t="shared" si="78"/>
        <v>3.1005737569191893</v>
      </c>
      <c r="M110" s="14"/>
      <c r="N110" s="86"/>
    </row>
    <row r="111" spans="1:21" ht="21" x14ac:dyDescent="0.5">
      <c r="A111" s="4" t="s">
        <v>0</v>
      </c>
      <c r="B111" s="4" t="s">
        <v>8</v>
      </c>
      <c r="C111" s="52" t="s">
        <v>9</v>
      </c>
      <c r="D111" s="16">
        <v>34350.97997</v>
      </c>
      <c r="E111" s="16">
        <v>34845.048445</v>
      </c>
      <c r="F111" s="16">
        <v>124725</v>
      </c>
      <c r="G111" s="16">
        <v>32977.512000000002</v>
      </c>
      <c r="H111" s="16">
        <v>32335.176241000001</v>
      </c>
      <c r="I111" s="16">
        <v>114195.027</v>
      </c>
      <c r="J111" s="49">
        <f>D111/G111*100-100</f>
        <v>4.1648623158715026</v>
      </c>
      <c r="K111" s="49">
        <f t="shared" si="78"/>
        <v>7.7620489379537077</v>
      </c>
      <c r="L111" s="49">
        <f t="shared" si="78"/>
        <v>9.2210433997270229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6">
        <v>127</v>
      </c>
      <c r="E112" s="16">
        <v>10</v>
      </c>
      <c r="F112" s="16">
        <v>35</v>
      </c>
      <c r="G112" s="16">
        <v>3536237</v>
      </c>
      <c r="H112" s="16">
        <v>290360.36365299998</v>
      </c>
      <c r="I112" s="16">
        <v>1031674.177</v>
      </c>
      <c r="J112" s="49">
        <f>D112/G112*100-100</f>
        <v>-99.996408611753111</v>
      </c>
      <c r="K112" s="49">
        <f t="shared" ref="K112" si="79">E112/H112*100-100</f>
        <v>-99.996556003762294</v>
      </c>
      <c r="L112" s="49">
        <f t="shared" ref="L112" si="80">F112/I112*100-100</f>
        <v>-99.996607456037935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165790.04066</v>
      </c>
      <c r="E113" s="16">
        <v>39996.825699000001</v>
      </c>
      <c r="F113" s="16">
        <v>143440</v>
      </c>
      <c r="G113" s="21">
        <v>102606.45699999999</v>
      </c>
      <c r="H113" s="16">
        <v>20069.398316999999</v>
      </c>
      <c r="I113" s="16">
        <v>70931.159</v>
      </c>
      <c r="J113" s="49">
        <f>D113/G113*100-100</f>
        <v>61.578564846070066</v>
      </c>
      <c r="K113" s="49">
        <f t="shared" ref="J113:L119" si="81">E113/H113*100-100</f>
        <v>99.292599943667767</v>
      </c>
      <c r="L113" s="49">
        <f t="shared" si="81"/>
        <v>102.22424393206376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246514.34841999999</v>
      </c>
      <c r="E114" s="16">
        <v>175734.96539500001</v>
      </c>
      <c r="F114" s="16">
        <v>629053</v>
      </c>
      <c r="G114" s="21">
        <v>259652.318</v>
      </c>
      <c r="H114" s="16">
        <v>185782.289357</v>
      </c>
      <c r="I114" s="16">
        <v>656641.66599999997</v>
      </c>
      <c r="J114" s="49">
        <f t="shared" si="81"/>
        <v>-5.0598314242663633</v>
      </c>
      <c r="K114" s="49">
        <f t="shared" si="81"/>
        <v>-5.4081172090053258</v>
      </c>
      <c r="L114" s="49">
        <f t="shared" si="81"/>
        <v>-4.2014796545061159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210780.46466500001</v>
      </c>
      <c r="E115" s="16">
        <v>63587.111179</v>
      </c>
      <c r="F115" s="16">
        <v>227620</v>
      </c>
      <c r="G115" s="21">
        <v>169078.53400000001</v>
      </c>
      <c r="H115" s="16">
        <v>55333.159524000002</v>
      </c>
      <c r="I115" s="16">
        <v>196342.44399999999</v>
      </c>
      <c r="J115" s="49">
        <f t="shared" si="81"/>
        <v>24.664237191103155</v>
      </c>
      <c r="K115" s="49">
        <f t="shared" si="81"/>
        <v>14.916826955127974</v>
      </c>
      <c r="L115" s="49">
        <f t="shared" si="81"/>
        <v>15.930104241750215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321106.56</v>
      </c>
      <c r="E116" s="16">
        <v>96127.557457000003</v>
      </c>
      <c r="F116" s="16">
        <v>343885</v>
      </c>
      <c r="G116" s="21">
        <v>119844.747</v>
      </c>
      <c r="H116" s="16">
        <v>36961.022204000001</v>
      </c>
      <c r="I116" s="16">
        <v>129558.14599999999</v>
      </c>
      <c r="J116" s="49">
        <f t="shared" si="81"/>
        <v>167.93544818447486</v>
      </c>
      <c r="K116" s="49">
        <f t="shared" si="81"/>
        <v>160.0781897384777</v>
      </c>
      <c r="L116" s="49">
        <f t="shared" si="81"/>
        <v>165.42908386478456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3213280.35898</v>
      </c>
      <c r="E117" s="16">
        <v>947899.59871599998</v>
      </c>
      <c r="F117" s="16">
        <v>3393349</v>
      </c>
      <c r="G117" s="21">
        <v>2996667.926</v>
      </c>
      <c r="H117" s="16">
        <v>786015.61449499999</v>
      </c>
      <c r="I117" s="16">
        <v>2778557.0359999998</v>
      </c>
      <c r="J117" s="49">
        <f t="shared" si="81"/>
        <v>7.2284430016621002</v>
      </c>
      <c r="K117" s="49">
        <f t="shared" si="81"/>
        <v>20.595517599864394</v>
      </c>
      <c r="L117" s="49">
        <f t="shared" si="81"/>
        <v>22.126303546572231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3509.6419999999998</v>
      </c>
      <c r="E118" s="16">
        <v>979.62436700000001</v>
      </c>
      <c r="F118" s="16">
        <v>3508</v>
      </c>
      <c r="G118" s="21">
        <v>3486</v>
      </c>
      <c r="H118" s="16">
        <v>939.71153600000002</v>
      </c>
      <c r="I118" s="16">
        <v>3327.4639999999999</v>
      </c>
      <c r="J118" s="49">
        <f t="shared" si="81"/>
        <v>0.6781985083189852</v>
      </c>
      <c r="K118" s="49">
        <f t="shared" si="81"/>
        <v>4.2473492631466456</v>
      </c>
      <c r="L118" s="49">
        <f t="shared" si="81"/>
        <v>5.425633455388251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1464059.1318000001</v>
      </c>
      <c r="E119" s="16">
        <v>283638.14504199999</v>
      </c>
      <c r="F119" s="16">
        <v>1016270</v>
      </c>
      <c r="G119" s="21">
        <v>1166505.1629999999</v>
      </c>
      <c r="H119" s="16">
        <v>219828.894768</v>
      </c>
      <c r="I119" s="16">
        <v>774958.59</v>
      </c>
      <c r="J119" s="49">
        <f t="shared" si="81"/>
        <v>25.508157035049493</v>
      </c>
      <c r="K119" s="49">
        <f t="shared" si="81"/>
        <v>29.026780278972041</v>
      </c>
      <c r="L119" s="49">
        <f t="shared" si="81"/>
        <v>31.138619935808435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 t="s">
        <v>7</v>
      </c>
      <c r="E120" s="16">
        <v>633480.99818999995</v>
      </c>
      <c r="F120" s="16">
        <v>2266908</v>
      </c>
      <c r="G120" s="21"/>
      <c r="H120" s="16">
        <v>607185.98362800002</v>
      </c>
      <c r="I120" s="16">
        <v>2147546.2519999999</v>
      </c>
      <c r="J120" s="54" t="s">
        <v>7</v>
      </c>
      <c r="K120" s="49">
        <f>E120/H120*100-100</f>
        <v>4.3306359617994588</v>
      </c>
      <c r="L120" s="49">
        <f>F120/I120*100-100</f>
        <v>5.5580524931110915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6"/>
    </row>
    <row r="122" spans="1:20" ht="21" x14ac:dyDescent="0.5">
      <c r="A122" s="4" t="s">
        <v>18</v>
      </c>
      <c r="B122" s="4" t="s">
        <v>19</v>
      </c>
      <c r="C122" s="52"/>
      <c r="D122" s="21" t="s">
        <v>7</v>
      </c>
      <c r="E122" s="16">
        <f t="shared" ref="E122:I122" si="82">SUM(E123:E128,E131:E132)</f>
        <v>2694231.6824739999</v>
      </c>
      <c r="F122" s="16">
        <f t="shared" si="82"/>
        <v>9637218</v>
      </c>
      <c r="G122" s="21"/>
      <c r="H122" s="16">
        <f t="shared" si="82"/>
        <v>2398520.998180001</v>
      </c>
      <c r="I122" s="16">
        <f t="shared" si="82"/>
        <v>8500583.4970000014</v>
      </c>
      <c r="J122" s="54" t="s">
        <v>7</v>
      </c>
      <c r="K122" s="49">
        <f t="shared" ref="K122:K132" si="83">E122/H122*100-100</f>
        <v>12.328876191552382</v>
      </c>
      <c r="L122" s="49">
        <f t="shared" ref="L122:L132" si="84">F122/I122*100-100</f>
        <v>13.371252731075884</v>
      </c>
      <c r="M122" s="14"/>
      <c r="N122" s="86"/>
    </row>
    <row r="123" spans="1:20" ht="21" x14ac:dyDescent="0.5">
      <c r="A123" s="4" t="s">
        <v>0</v>
      </c>
      <c r="B123" s="4" t="s">
        <v>20</v>
      </c>
      <c r="C123" s="52" t="s">
        <v>6</v>
      </c>
      <c r="D123" s="21" t="s">
        <v>7</v>
      </c>
      <c r="E123" s="16">
        <v>172019.64492200001</v>
      </c>
      <c r="F123" s="16">
        <v>616189</v>
      </c>
      <c r="G123" s="21"/>
      <c r="H123" s="16">
        <v>118421.85342</v>
      </c>
      <c r="I123" s="16">
        <v>418084.34600000002</v>
      </c>
      <c r="J123" s="54" t="s">
        <v>7</v>
      </c>
      <c r="K123" s="49">
        <f t="shared" si="83"/>
        <v>45.260051210233797</v>
      </c>
      <c r="L123" s="49">
        <f t="shared" si="84"/>
        <v>47.383896549908144</v>
      </c>
      <c r="M123" s="14"/>
      <c r="N123" s="86"/>
    </row>
    <row r="124" spans="1:20" ht="21" x14ac:dyDescent="0.5">
      <c r="A124" s="4" t="s">
        <v>0</v>
      </c>
      <c r="B124" s="4" t="s">
        <v>21</v>
      </c>
      <c r="C124" s="52" t="s">
        <v>6</v>
      </c>
      <c r="D124" s="21" t="s">
        <v>7</v>
      </c>
      <c r="E124" s="16">
        <v>143649.036291</v>
      </c>
      <c r="F124" s="16">
        <v>514074</v>
      </c>
      <c r="G124" s="21"/>
      <c r="H124" s="16">
        <v>130101.352549</v>
      </c>
      <c r="I124" s="16">
        <v>459287.3</v>
      </c>
      <c r="J124" s="54" t="s">
        <v>7</v>
      </c>
      <c r="K124" s="49">
        <f t="shared" si="83"/>
        <v>10.413176709210248</v>
      </c>
      <c r="L124" s="49">
        <f t="shared" si="84"/>
        <v>11.928633776723203</v>
      </c>
      <c r="M124" s="14"/>
      <c r="N124" s="86"/>
    </row>
    <row r="125" spans="1:20" ht="21" x14ac:dyDescent="0.5">
      <c r="A125" s="4" t="s">
        <v>0</v>
      </c>
      <c r="B125" s="4" t="s">
        <v>22</v>
      </c>
      <c r="C125" s="52" t="s">
        <v>6</v>
      </c>
      <c r="D125" s="21" t="s">
        <v>7</v>
      </c>
      <c r="E125" s="16">
        <v>67443.217189000003</v>
      </c>
      <c r="F125" s="16">
        <v>241233</v>
      </c>
      <c r="G125" s="21"/>
      <c r="H125" s="16">
        <v>42190.240779</v>
      </c>
      <c r="I125" s="16">
        <v>149364.304</v>
      </c>
      <c r="J125" s="54" t="s">
        <v>7</v>
      </c>
      <c r="K125" s="49">
        <f t="shared" si="83"/>
        <v>59.855018468085063</v>
      </c>
      <c r="L125" s="49">
        <f t="shared" si="84"/>
        <v>61.506460070941728</v>
      </c>
      <c r="M125" s="14"/>
      <c r="N125" s="86"/>
    </row>
    <row r="126" spans="1:20" ht="21" x14ac:dyDescent="0.5">
      <c r="A126" s="4" t="s">
        <v>0</v>
      </c>
      <c r="B126" s="4" t="s">
        <v>23</v>
      </c>
      <c r="C126" s="52" t="s">
        <v>6</v>
      </c>
      <c r="D126" s="21" t="s">
        <v>7</v>
      </c>
      <c r="E126" s="16">
        <v>38646.675883000004</v>
      </c>
      <c r="F126" s="16">
        <v>138310</v>
      </c>
      <c r="G126" s="21"/>
      <c r="H126" s="16">
        <v>26622.544428000001</v>
      </c>
      <c r="I126" s="16">
        <v>94186.479000000007</v>
      </c>
      <c r="J126" s="54" t="s">
        <v>7</v>
      </c>
      <c r="K126" s="49">
        <f t="shared" si="83"/>
        <v>45.165222608676515</v>
      </c>
      <c r="L126" s="49">
        <f t="shared" si="84"/>
        <v>46.846980021410502</v>
      </c>
      <c r="M126" s="14"/>
      <c r="N126" s="86"/>
    </row>
    <row r="127" spans="1:20" ht="21" x14ac:dyDescent="0.5">
      <c r="A127" s="4" t="s">
        <v>0</v>
      </c>
      <c r="B127" s="4" t="s">
        <v>24</v>
      </c>
      <c r="C127" s="52" t="s">
        <v>6</v>
      </c>
      <c r="D127" s="21" t="s">
        <v>7</v>
      </c>
      <c r="E127" s="16">
        <v>1068080.7319690001</v>
      </c>
      <c r="F127" s="16">
        <v>3817767</v>
      </c>
      <c r="G127" s="21"/>
      <c r="H127" s="16">
        <v>921157.47307099996</v>
      </c>
      <c r="I127" s="16">
        <v>3275127.5860000001</v>
      </c>
      <c r="J127" s="54" t="s">
        <v>7</v>
      </c>
      <c r="K127" s="49">
        <f t="shared" si="83"/>
        <v>15.94985257061208</v>
      </c>
      <c r="L127" s="49">
        <f t="shared" si="84"/>
        <v>16.568496944045449</v>
      </c>
      <c r="M127" s="14"/>
      <c r="N127" s="86"/>
    </row>
    <row r="128" spans="1:20" ht="21" x14ac:dyDescent="0.5">
      <c r="A128" s="4" t="s">
        <v>0</v>
      </c>
      <c r="B128" s="4" t="s">
        <v>25</v>
      </c>
      <c r="C128" s="52" t="s">
        <v>6</v>
      </c>
      <c r="D128" s="21" t="s">
        <v>7</v>
      </c>
      <c r="E128" s="16">
        <v>586478.61832300003</v>
      </c>
      <c r="F128" s="16">
        <v>2099179</v>
      </c>
      <c r="G128" s="21"/>
      <c r="H128" s="16">
        <f t="shared" ref="H128:I128" si="85">SUM(H129:H130)</f>
        <v>667829.28044299991</v>
      </c>
      <c r="I128" s="16">
        <f t="shared" si="85"/>
        <v>2366500.2200000002</v>
      </c>
      <c r="J128" s="54" t="s">
        <v>7</v>
      </c>
      <c r="K128" s="49">
        <f t="shared" si="83"/>
        <v>-12.181355999550732</v>
      </c>
      <c r="L128" s="49">
        <f t="shared" si="84"/>
        <v>-11.296057263835806</v>
      </c>
      <c r="M128" s="14"/>
      <c r="N128" s="86"/>
    </row>
    <row r="129" spans="1:14" ht="21" x14ac:dyDescent="0.5">
      <c r="A129" s="4"/>
      <c r="B129" s="4" t="s">
        <v>26</v>
      </c>
      <c r="C129" s="52" t="s">
        <v>6</v>
      </c>
      <c r="D129" s="21" t="s">
        <v>7</v>
      </c>
      <c r="E129" s="16">
        <v>417351.42246000003</v>
      </c>
      <c r="F129" s="16">
        <v>1494215</v>
      </c>
      <c r="G129" s="21"/>
      <c r="H129" s="16">
        <v>535689.81900899997</v>
      </c>
      <c r="I129" s="16">
        <v>1898933.4180000001</v>
      </c>
      <c r="J129" s="54" t="s">
        <v>7</v>
      </c>
      <c r="K129" s="49">
        <f t="shared" si="83"/>
        <v>-22.09084293741482</v>
      </c>
      <c r="L129" s="49">
        <f t="shared" si="84"/>
        <v>-21.312933574377695</v>
      </c>
      <c r="M129" s="14"/>
      <c r="N129" s="86"/>
    </row>
    <row r="130" spans="1:14" ht="21" x14ac:dyDescent="0.5">
      <c r="A130" s="4"/>
      <c r="B130" s="4" t="s">
        <v>27</v>
      </c>
      <c r="C130" s="52" t="s">
        <v>6</v>
      </c>
      <c r="D130" s="21" t="s">
        <v>7</v>
      </c>
      <c r="E130" s="16">
        <v>169127.195863</v>
      </c>
      <c r="F130" s="16">
        <v>604964</v>
      </c>
      <c r="G130" s="21"/>
      <c r="H130" s="16">
        <v>132139.461434</v>
      </c>
      <c r="I130" s="16">
        <v>467566.80200000003</v>
      </c>
      <c r="J130" s="54" t="s">
        <v>7</v>
      </c>
      <c r="K130" s="49">
        <f t="shared" si="83"/>
        <v>27.991437249405138</v>
      </c>
      <c r="L130" s="49">
        <f t="shared" si="84"/>
        <v>29.385576010163334</v>
      </c>
      <c r="M130" s="14"/>
      <c r="N130" s="86"/>
    </row>
    <row r="131" spans="1:14" ht="21" x14ac:dyDescent="0.5">
      <c r="A131" s="4" t="s">
        <v>0</v>
      </c>
      <c r="B131" s="4" t="s">
        <v>28</v>
      </c>
      <c r="C131" s="52" t="s">
        <v>6</v>
      </c>
      <c r="D131" s="21" t="s">
        <v>7</v>
      </c>
      <c r="E131" s="16">
        <v>30600.055551000001</v>
      </c>
      <c r="F131" s="16">
        <v>109562</v>
      </c>
      <c r="G131" s="21"/>
      <c r="H131" s="16">
        <v>25728.001531999998</v>
      </c>
      <c r="I131" s="16">
        <v>91307.372000000003</v>
      </c>
      <c r="J131" s="54" t="s">
        <v>7</v>
      </c>
      <c r="K131" s="49">
        <f t="shared" si="83"/>
        <v>18.936775998478666</v>
      </c>
      <c r="L131" s="49">
        <f t="shared" si="84"/>
        <v>19.992501810259085</v>
      </c>
      <c r="M131" s="14"/>
      <c r="N131" s="86"/>
    </row>
    <row r="132" spans="1:14" ht="21" x14ac:dyDescent="0.5">
      <c r="B132" s="4" t="s">
        <v>29</v>
      </c>
      <c r="C132" s="52" t="s">
        <v>6</v>
      </c>
      <c r="D132" s="21" t="s">
        <v>7</v>
      </c>
      <c r="E132" s="16">
        <v>587313.70234600001</v>
      </c>
      <c r="F132" s="16">
        <v>2100904</v>
      </c>
      <c r="G132" s="21"/>
      <c r="H132" s="16">
        <v>466470.251958001</v>
      </c>
      <c r="I132" s="16">
        <v>1646725.89</v>
      </c>
      <c r="J132" s="54" t="s">
        <v>7</v>
      </c>
      <c r="K132" s="49">
        <f t="shared" si="83"/>
        <v>25.905928594751899</v>
      </c>
      <c r="L132" s="49">
        <f t="shared" si="84"/>
        <v>27.580674644035639</v>
      </c>
      <c r="M132" s="14"/>
      <c r="N132" s="86"/>
    </row>
    <row r="133" spans="1:14" ht="21" x14ac:dyDescent="0.5">
      <c r="B133" s="4"/>
      <c r="C133" s="52"/>
      <c r="D133" s="17"/>
      <c r="E133" s="16"/>
      <c r="F133" s="16"/>
      <c r="G133" s="17"/>
      <c r="H133" s="16"/>
      <c r="I133" s="16"/>
      <c r="J133" s="49"/>
      <c r="K133" s="49"/>
      <c r="L133" s="49"/>
      <c r="M133" s="14"/>
      <c r="N133" s="86"/>
    </row>
    <row r="134" spans="1:14" ht="21" x14ac:dyDescent="0.5">
      <c r="A134" s="2" t="s">
        <v>30</v>
      </c>
      <c r="B134" s="4" t="s">
        <v>31</v>
      </c>
      <c r="C134" s="52"/>
      <c r="D134" s="53"/>
      <c r="E134" s="16">
        <f t="shared" ref="E134:F134" si="86">SUM(E135,E146,E147)</f>
        <v>682999.59779100004</v>
      </c>
      <c r="F134" s="16">
        <f t="shared" si="86"/>
        <v>2441530</v>
      </c>
      <c r="G134" s="53"/>
      <c r="H134" s="16">
        <f t="shared" ref="H134:I134" si="87">SUM(H135,H146,H147)</f>
        <v>519807.40638100001</v>
      </c>
      <c r="I134" s="16">
        <f t="shared" si="87"/>
        <v>1840221.8910000001</v>
      </c>
      <c r="J134" s="54" t="s">
        <v>7</v>
      </c>
      <c r="K134" s="49">
        <f t="shared" ref="K134:K147" si="88">E134/H134*100-100</f>
        <v>31.394741476689546</v>
      </c>
      <c r="L134" s="49">
        <f t="shared" ref="L134:L147" si="89">F134/I134*100-100</f>
        <v>32.675848056195065</v>
      </c>
      <c r="M134" s="14"/>
      <c r="N134" s="86"/>
    </row>
    <row r="135" spans="1:14" ht="21" x14ac:dyDescent="0.5">
      <c r="B135" s="4" t="s">
        <v>32</v>
      </c>
      <c r="C135" s="52" t="s">
        <v>6</v>
      </c>
      <c r="D135" s="21" t="s">
        <v>7</v>
      </c>
      <c r="E135" s="16">
        <f t="shared" ref="E135:F135" si="90">SUM(E136,E140,E144,E145)</f>
        <v>655559.17045800004</v>
      </c>
      <c r="F135" s="16">
        <f t="shared" si="90"/>
        <v>2343561</v>
      </c>
      <c r="G135" s="21"/>
      <c r="H135" s="16">
        <f t="shared" ref="H135:I135" si="91">SUM(H136,H140,H144,H145)</f>
        <v>465768.17864300002</v>
      </c>
      <c r="I135" s="16">
        <f t="shared" si="91"/>
        <v>1647320.6780000001</v>
      </c>
      <c r="J135" s="54" t="s">
        <v>7</v>
      </c>
      <c r="K135" s="49">
        <f t="shared" si="88"/>
        <v>40.747951559926179</v>
      </c>
      <c r="L135" s="49">
        <f t="shared" si="89"/>
        <v>42.265014413908773</v>
      </c>
      <c r="M135" s="14"/>
      <c r="N135" s="86"/>
    </row>
    <row r="136" spans="1:14" ht="21" x14ac:dyDescent="0.5">
      <c r="B136" s="4" t="s">
        <v>33</v>
      </c>
      <c r="C136" s="52" t="s">
        <v>6</v>
      </c>
      <c r="D136" s="21" t="s">
        <v>7</v>
      </c>
      <c r="E136" s="16">
        <f t="shared" ref="E136:F136" si="92">SUM(E137:E139)</f>
        <v>109737.068352</v>
      </c>
      <c r="F136" s="16">
        <f t="shared" si="92"/>
        <v>392631</v>
      </c>
      <c r="G136" s="21"/>
      <c r="H136" s="16">
        <f t="shared" ref="H136:I136" si="93">SUM(H137:H139)</f>
        <v>97077.758845999997</v>
      </c>
      <c r="I136" s="16">
        <f t="shared" si="93"/>
        <v>343927.85200000001</v>
      </c>
      <c r="J136" s="54" t="s">
        <v>7</v>
      </c>
      <c r="K136" s="49">
        <f t="shared" si="88"/>
        <v>13.040380882795404</v>
      </c>
      <c r="L136" s="49">
        <f t="shared" si="89"/>
        <v>14.160861854247258</v>
      </c>
      <c r="M136" s="14"/>
      <c r="N136" s="86"/>
    </row>
    <row r="137" spans="1:14" ht="21" x14ac:dyDescent="0.5">
      <c r="B137" s="4" t="s">
        <v>34</v>
      </c>
      <c r="C137" s="52" t="s">
        <v>6</v>
      </c>
      <c r="D137" s="21" t="s">
        <v>7</v>
      </c>
      <c r="E137" s="16">
        <v>31234.693246999999</v>
      </c>
      <c r="F137" s="16">
        <v>111722</v>
      </c>
      <c r="G137" s="21"/>
      <c r="H137" s="16">
        <v>20651.928078000001</v>
      </c>
      <c r="I137" s="16">
        <v>73036.694000000003</v>
      </c>
      <c r="J137" s="54" t="s">
        <v>7</v>
      </c>
      <c r="K137" s="49">
        <f t="shared" si="88"/>
        <v>51.243472904951489</v>
      </c>
      <c r="L137" s="49">
        <f t="shared" si="89"/>
        <v>52.966945628727387</v>
      </c>
      <c r="M137" s="14"/>
      <c r="N137" s="86"/>
    </row>
    <row r="138" spans="1:14" ht="21" x14ac:dyDescent="0.5">
      <c r="B138" s="4" t="s">
        <v>35</v>
      </c>
      <c r="C138" s="52" t="s">
        <v>6</v>
      </c>
      <c r="D138" s="21" t="s">
        <v>7</v>
      </c>
      <c r="E138" s="16">
        <v>77737.995347000004</v>
      </c>
      <c r="F138" s="16">
        <v>278175</v>
      </c>
      <c r="G138" s="21"/>
      <c r="H138" s="16">
        <v>75871.884923000005</v>
      </c>
      <c r="I138" s="16">
        <v>268922.13</v>
      </c>
      <c r="J138" s="54" t="s">
        <v>7</v>
      </c>
      <c r="K138" s="49">
        <f t="shared" si="88"/>
        <v>2.4595545845392621</v>
      </c>
      <c r="L138" s="49">
        <f t="shared" si="89"/>
        <v>3.4407246439703556</v>
      </c>
      <c r="M138" s="14"/>
      <c r="N138" s="86"/>
    </row>
    <row r="139" spans="1:14" ht="21" x14ac:dyDescent="0.5">
      <c r="B139" s="4" t="s">
        <v>36</v>
      </c>
      <c r="C139" s="52" t="s">
        <v>6</v>
      </c>
      <c r="D139" s="21" t="s">
        <v>7</v>
      </c>
      <c r="E139" s="16">
        <v>764.37975800000004</v>
      </c>
      <c r="F139" s="16">
        <v>2734</v>
      </c>
      <c r="G139" s="21"/>
      <c r="H139" s="16">
        <v>553.94584499999996</v>
      </c>
      <c r="I139" s="16">
        <v>1969.028</v>
      </c>
      <c r="J139" s="54" t="s">
        <v>7</v>
      </c>
      <c r="K139" s="49">
        <f t="shared" si="88"/>
        <v>37.988174277216586</v>
      </c>
      <c r="L139" s="49">
        <f t="shared" si="89"/>
        <v>38.850234735107875</v>
      </c>
      <c r="M139" s="14"/>
      <c r="N139" s="86"/>
    </row>
    <row r="140" spans="1:14" ht="21" x14ac:dyDescent="0.5">
      <c r="B140" s="4" t="s">
        <v>37</v>
      </c>
      <c r="C140" s="52" t="s">
        <v>6</v>
      </c>
      <c r="D140" s="21" t="s">
        <v>7</v>
      </c>
      <c r="E140" s="16">
        <f t="shared" ref="E140:I140" si="94">SUM(E141:E143)</f>
        <v>445910.17491100001</v>
      </c>
      <c r="F140" s="16">
        <f t="shared" si="94"/>
        <v>1593302</v>
      </c>
      <c r="G140" s="21"/>
      <c r="H140" s="16">
        <f t="shared" si="94"/>
        <v>285462.33194</v>
      </c>
      <c r="I140" s="16">
        <f t="shared" si="94"/>
        <v>1009445.63</v>
      </c>
      <c r="J140" s="54" t="s">
        <v>7</v>
      </c>
      <c r="K140" s="49">
        <f t="shared" si="88"/>
        <v>56.206309911573129</v>
      </c>
      <c r="L140" s="49">
        <f t="shared" si="89"/>
        <v>57.839308294395209</v>
      </c>
      <c r="M140" s="14"/>
      <c r="N140" s="86"/>
    </row>
    <row r="141" spans="1:14" ht="21" x14ac:dyDescent="0.5">
      <c r="B141" s="4" t="s">
        <v>34</v>
      </c>
      <c r="C141" s="52" t="s">
        <v>6</v>
      </c>
      <c r="D141" s="21" t="s">
        <v>7</v>
      </c>
      <c r="E141" s="16">
        <v>123781.167693</v>
      </c>
      <c r="F141" s="16">
        <v>442323</v>
      </c>
      <c r="G141" s="21"/>
      <c r="H141" s="16">
        <v>53982.037665999997</v>
      </c>
      <c r="I141" s="16">
        <v>190679.07800000001</v>
      </c>
      <c r="J141" s="54" t="s">
        <v>7</v>
      </c>
      <c r="K141" s="49">
        <f t="shared" si="88"/>
        <v>129.3006582279539</v>
      </c>
      <c r="L141" s="49">
        <f t="shared" si="89"/>
        <v>131.97248730141226</v>
      </c>
      <c r="M141" s="14"/>
      <c r="N141" s="86"/>
    </row>
    <row r="142" spans="1:14" ht="21" x14ac:dyDescent="0.5">
      <c r="B142" s="4" t="s">
        <v>35</v>
      </c>
      <c r="C142" s="52" t="s">
        <v>6</v>
      </c>
      <c r="D142" s="21" t="s">
        <v>7</v>
      </c>
      <c r="E142" s="16">
        <v>308723.34584700002</v>
      </c>
      <c r="F142" s="16">
        <v>1103030</v>
      </c>
      <c r="G142" s="21"/>
      <c r="H142" s="16">
        <v>220325.15451600001</v>
      </c>
      <c r="I142" s="16">
        <v>779507.56599999999</v>
      </c>
      <c r="J142" s="54" t="s">
        <v>7</v>
      </c>
      <c r="K142" s="49">
        <f t="shared" si="88"/>
        <v>40.12169719122133</v>
      </c>
      <c r="L142" s="49">
        <f t="shared" si="89"/>
        <v>41.503437312371148</v>
      </c>
      <c r="M142" s="14"/>
      <c r="N142" s="86"/>
    </row>
    <row r="143" spans="1:14" ht="21" x14ac:dyDescent="0.5">
      <c r="B143" s="4" t="s">
        <v>36</v>
      </c>
      <c r="C143" s="52" t="s">
        <v>6</v>
      </c>
      <c r="D143" s="21" t="s">
        <v>7</v>
      </c>
      <c r="E143" s="16">
        <v>13405.661371</v>
      </c>
      <c r="F143" s="16">
        <v>47949</v>
      </c>
      <c r="G143" s="21"/>
      <c r="H143" s="16">
        <v>11155.139757999999</v>
      </c>
      <c r="I143" s="16">
        <v>39258.985999999997</v>
      </c>
      <c r="J143" s="54" t="s">
        <v>7</v>
      </c>
      <c r="K143" s="49">
        <f t="shared" si="88"/>
        <v>20.174750490113951</v>
      </c>
      <c r="L143" s="49">
        <f t="shared" si="89"/>
        <v>22.1350953893715</v>
      </c>
      <c r="M143" s="14"/>
      <c r="N143" s="86"/>
    </row>
    <row r="144" spans="1:14" ht="21" x14ac:dyDescent="0.5">
      <c r="B144" s="4" t="s">
        <v>38</v>
      </c>
      <c r="C144" s="52" t="s">
        <v>6</v>
      </c>
      <c r="D144" s="21" t="s">
        <v>7</v>
      </c>
      <c r="E144" s="16">
        <v>90150.469085999997</v>
      </c>
      <c r="F144" s="16">
        <v>322682</v>
      </c>
      <c r="G144" s="21"/>
      <c r="H144" s="16">
        <v>73626.877001999994</v>
      </c>
      <c r="I144" s="16">
        <v>259861.421</v>
      </c>
      <c r="J144" s="54" t="s">
        <v>7</v>
      </c>
      <c r="K144" s="49">
        <f t="shared" si="88"/>
        <v>22.442337305100082</v>
      </c>
      <c r="L144" s="49">
        <f t="shared" si="89"/>
        <v>24.174646147263232</v>
      </c>
      <c r="M144" s="14"/>
      <c r="N144" s="86"/>
    </row>
    <row r="145" spans="1:20" ht="21" x14ac:dyDescent="0.5">
      <c r="B145" s="4" t="s">
        <v>39</v>
      </c>
      <c r="C145" s="52" t="s">
        <v>6</v>
      </c>
      <c r="D145" s="21" t="s">
        <v>7</v>
      </c>
      <c r="E145" s="16">
        <v>9761.4581089999992</v>
      </c>
      <c r="F145" s="16">
        <v>34946</v>
      </c>
      <c r="G145" s="21"/>
      <c r="H145" s="16">
        <v>9601.2108549999994</v>
      </c>
      <c r="I145" s="16">
        <v>34085.775000000001</v>
      </c>
      <c r="J145" s="54" t="s">
        <v>7</v>
      </c>
      <c r="K145" s="49">
        <f t="shared" si="88"/>
        <v>1.6690317129797023</v>
      </c>
      <c r="L145" s="49">
        <f t="shared" si="89"/>
        <v>2.5237067369012323</v>
      </c>
      <c r="M145" s="14"/>
      <c r="N145" s="86"/>
    </row>
    <row r="146" spans="1:20" ht="21" x14ac:dyDescent="0.5">
      <c r="B146" s="4" t="s">
        <v>40</v>
      </c>
      <c r="C146" s="52" t="s">
        <v>6</v>
      </c>
      <c r="D146" s="21" t="s">
        <v>7</v>
      </c>
      <c r="E146" s="16">
        <v>24006.536542000002</v>
      </c>
      <c r="F146" s="16">
        <v>85712</v>
      </c>
      <c r="G146" s="21"/>
      <c r="H146" s="16">
        <v>36458.195183999997</v>
      </c>
      <c r="I146" s="16">
        <v>129999.508</v>
      </c>
      <c r="J146" s="54" t="s">
        <v>7</v>
      </c>
      <c r="K146" s="49">
        <f t="shared" si="88"/>
        <v>-34.153250261451547</v>
      </c>
      <c r="L146" s="49">
        <f t="shared" si="89"/>
        <v>-34.067442778321904</v>
      </c>
      <c r="M146" s="14"/>
      <c r="N146" s="86"/>
    </row>
    <row r="147" spans="1:20" ht="21" x14ac:dyDescent="0.5">
      <c r="B147" s="4" t="s">
        <v>41</v>
      </c>
      <c r="C147" s="52" t="s">
        <v>6</v>
      </c>
      <c r="D147" s="53" t="s">
        <v>7</v>
      </c>
      <c r="E147" s="16">
        <v>3433.8907909999998</v>
      </c>
      <c r="F147" s="16">
        <v>12257</v>
      </c>
      <c r="G147" s="21"/>
      <c r="H147" s="16">
        <v>17581.032554000001</v>
      </c>
      <c r="I147" s="16">
        <v>62901.705000000002</v>
      </c>
      <c r="J147" s="54" t="s">
        <v>7</v>
      </c>
      <c r="K147" s="49">
        <f t="shared" si="88"/>
        <v>-80.468207538704959</v>
      </c>
      <c r="L147" s="49">
        <f t="shared" si="89"/>
        <v>-80.514041709998168</v>
      </c>
      <c r="M147" s="14"/>
      <c r="N147" s="86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92" t="s">
        <v>116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82"/>
      <c r="B155" s="5"/>
      <c r="C155" s="6" t="s">
        <v>62</v>
      </c>
      <c r="D155" s="96" t="s">
        <v>112</v>
      </c>
      <c r="E155" s="97"/>
      <c r="F155" s="98"/>
      <c r="G155" s="96" t="s">
        <v>113</v>
      </c>
      <c r="H155" s="97"/>
      <c r="I155" s="98"/>
      <c r="J155" s="83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4"/>
      <c r="J156" s="85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03" t="s">
        <v>68</v>
      </c>
      <c r="F157" s="104"/>
      <c r="G157" s="38" t="s">
        <v>67</v>
      </c>
      <c r="H157" s="103" t="s">
        <v>68</v>
      </c>
      <c r="I157" s="104"/>
      <c r="J157" s="38" t="s">
        <v>67</v>
      </c>
      <c r="K157" s="96" t="s">
        <v>68</v>
      </c>
      <c r="L157" s="97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6">
        <f t="shared" ref="E159:I159" si="95">SUM(E160:E164)</f>
        <v>4451840.2650419995</v>
      </c>
      <c r="F159" s="16">
        <f t="shared" si="95"/>
        <v>15936995</v>
      </c>
      <c r="G159" s="53"/>
      <c r="H159" s="16">
        <f t="shared" si="95"/>
        <v>4780995.9999929992</v>
      </c>
      <c r="I159" s="16">
        <f t="shared" si="95"/>
        <v>16910246.631000001</v>
      </c>
      <c r="J159" s="54"/>
      <c r="K159" s="49">
        <f t="shared" ref="K159:L164" si="96">E159/H159*100-100</f>
        <v>-6.8846686956333372</v>
      </c>
      <c r="L159" s="49">
        <f t="shared" si="96"/>
        <v>-5.7553958392057183</v>
      </c>
      <c r="M159" s="14"/>
      <c r="N159" s="86"/>
      <c r="O159" s="86"/>
    </row>
    <row r="160" spans="1:20" ht="21" x14ac:dyDescent="0.5">
      <c r="A160" s="4" t="s">
        <v>0</v>
      </c>
      <c r="B160" s="4" t="s">
        <v>45</v>
      </c>
      <c r="C160" s="52" t="s">
        <v>9</v>
      </c>
      <c r="D160" s="16">
        <v>10798153.1881602</v>
      </c>
      <c r="E160" s="73">
        <v>1664724.950248</v>
      </c>
      <c r="F160" s="16">
        <v>5959329</v>
      </c>
      <c r="G160" s="16">
        <v>10354536</v>
      </c>
      <c r="H160" s="73">
        <v>1879139.6028750001</v>
      </c>
      <c r="I160" s="16">
        <v>6643912.017</v>
      </c>
      <c r="J160" s="49">
        <f>D160/G160*100-100</f>
        <v>4.2842787756032692</v>
      </c>
      <c r="K160" s="49">
        <f t="shared" si="96"/>
        <v>-11.4102567099834</v>
      </c>
      <c r="L160" s="49">
        <f t="shared" si="96"/>
        <v>-10.303914549866619</v>
      </c>
      <c r="M160" s="19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6">
        <v>10176606.319914285</v>
      </c>
      <c r="E161" s="73">
        <v>1521663.4215929999</v>
      </c>
      <c r="F161" s="16">
        <v>5446205</v>
      </c>
      <c r="G161" s="16">
        <v>9054535</v>
      </c>
      <c r="H161" s="73">
        <v>1564562.4059820001</v>
      </c>
      <c r="I161" s="16">
        <v>5531127.2240000004</v>
      </c>
      <c r="J161" s="49">
        <f>D161/G161*100-100</f>
        <v>12.392368243253628</v>
      </c>
      <c r="K161" s="49">
        <f t="shared" si="96"/>
        <v>-2.7419158369764318</v>
      </c>
      <c r="L161" s="49">
        <f t="shared" si="96"/>
        <v>-1.5353511239357545</v>
      </c>
      <c r="M161" s="19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 t="s">
        <v>7</v>
      </c>
      <c r="E162" s="16">
        <v>970733.271725</v>
      </c>
      <c r="F162" s="16">
        <v>3476159</v>
      </c>
      <c r="G162" s="21"/>
      <c r="H162" s="16">
        <v>1114547.8155380001</v>
      </c>
      <c r="I162" s="16">
        <v>3945702.787</v>
      </c>
      <c r="J162" s="54" t="s">
        <v>7</v>
      </c>
      <c r="K162" s="49">
        <f t="shared" si="96"/>
        <v>-12.903398293735819</v>
      </c>
      <c r="L162" s="49">
        <f t="shared" si="96"/>
        <v>-11.900130657256213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 t="s">
        <v>7</v>
      </c>
      <c r="E163" s="16">
        <v>294616.97700999997</v>
      </c>
      <c r="F163" s="16">
        <v>1054937</v>
      </c>
      <c r="G163" s="21"/>
      <c r="H163" s="16">
        <v>222685.16056700001</v>
      </c>
      <c r="I163" s="16">
        <v>789287.31099999999</v>
      </c>
      <c r="J163" s="54" t="s">
        <v>7</v>
      </c>
      <c r="K163" s="49">
        <f t="shared" si="96"/>
        <v>32.302025092218742</v>
      </c>
      <c r="L163" s="49">
        <f t="shared" si="96"/>
        <v>33.656906084481562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 t="s">
        <v>7</v>
      </c>
      <c r="E164" s="16">
        <v>101.64446599999999</v>
      </c>
      <c r="F164" s="16">
        <v>365</v>
      </c>
      <c r="G164" s="21"/>
      <c r="H164" s="16">
        <v>61.015031</v>
      </c>
      <c r="I164" s="16">
        <v>217.292</v>
      </c>
      <c r="J164" s="54" t="s">
        <v>7</v>
      </c>
      <c r="K164" s="49">
        <f t="shared" si="96"/>
        <v>66.589222908040483</v>
      </c>
      <c r="L164" s="49">
        <f t="shared" si="96"/>
        <v>67.97673177107302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6"/>
      <c r="E165" s="73"/>
      <c r="F165" s="16"/>
      <c r="G165" s="16"/>
      <c r="H165" s="73"/>
      <c r="I165" s="16"/>
      <c r="J165" s="49"/>
      <c r="K165" s="49"/>
      <c r="L165" s="49"/>
      <c r="M165" s="14"/>
      <c r="N165" s="86"/>
      <c r="O165" s="86"/>
    </row>
    <row r="166" spans="1:20" ht="21" x14ac:dyDescent="0.5">
      <c r="A166" s="4" t="s">
        <v>47</v>
      </c>
      <c r="B166" s="4" t="s">
        <v>48</v>
      </c>
      <c r="C166" s="52"/>
      <c r="D166" s="53"/>
      <c r="E166" s="16">
        <f t="shared" ref="E166:I166" si="97">SUM(E167:E171)</f>
        <v>1174915.751895</v>
      </c>
      <c r="F166" s="16">
        <f t="shared" si="97"/>
        <v>4205352</v>
      </c>
      <c r="G166" s="53"/>
      <c r="H166" s="16">
        <f t="shared" si="97"/>
        <v>766927.25419400004</v>
      </c>
      <c r="I166" s="16">
        <f t="shared" si="97"/>
        <v>2713712.41</v>
      </c>
      <c r="J166" s="54"/>
      <c r="K166" s="49">
        <f t="shared" ref="K166:L171" si="98">E166/H166*100-100</f>
        <v>53.197809240691839</v>
      </c>
      <c r="L166" s="49">
        <f t="shared" si="98"/>
        <v>54.96675272233432</v>
      </c>
      <c r="M166" s="14"/>
      <c r="N166" s="86"/>
      <c r="O166" s="86"/>
    </row>
    <row r="167" spans="1:20" ht="21" x14ac:dyDescent="0.5">
      <c r="A167" s="4"/>
      <c r="B167" s="4" t="s">
        <v>79</v>
      </c>
      <c r="C167" s="52" t="s">
        <v>9</v>
      </c>
      <c r="D167" s="16">
        <v>684801.96183759999</v>
      </c>
      <c r="E167" s="16">
        <v>353756.57508099999</v>
      </c>
      <c r="F167" s="16">
        <v>1265530</v>
      </c>
      <c r="G167" s="16">
        <v>204888</v>
      </c>
      <c r="H167" s="16">
        <v>126465.27935700001</v>
      </c>
      <c r="I167" s="16">
        <v>447933.32400000002</v>
      </c>
      <c r="J167" s="49">
        <f>D167/G167*100-100</f>
        <v>234.23234246886102</v>
      </c>
      <c r="K167" s="49">
        <f t="shared" si="98"/>
        <v>179.72624334492417</v>
      </c>
      <c r="L167" s="49">
        <f t="shared" si="98"/>
        <v>182.52642350851306</v>
      </c>
      <c r="M167" s="19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6">
        <v>383760.49891800003</v>
      </c>
      <c r="E168" s="16">
        <v>145123.24869099999</v>
      </c>
      <c r="F168" s="16">
        <v>519309</v>
      </c>
      <c r="G168" s="16">
        <v>297706.34899999999</v>
      </c>
      <c r="H168" s="16">
        <v>139513.25610500001</v>
      </c>
      <c r="I168" s="16">
        <v>493673.41200000001</v>
      </c>
      <c r="J168" s="49">
        <f>D168/G168*100-100</f>
        <v>28.905715382643734</v>
      </c>
      <c r="K168" s="49">
        <f t="shared" si="98"/>
        <v>4.0211179515284243</v>
      </c>
      <c r="L168" s="49">
        <f t="shared" si="98"/>
        <v>5.1928233072434438</v>
      </c>
      <c r="M168" s="19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6">
        <v>404367.785447</v>
      </c>
      <c r="E169" s="16">
        <v>189368.68643500001</v>
      </c>
      <c r="F169" s="16">
        <v>678126</v>
      </c>
      <c r="G169" s="16">
        <v>361005.76500000001</v>
      </c>
      <c r="H169" s="16">
        <v>171182.276965</v>
      </c>
      <c r="I169" s="16">
        <v>605310.62600000005</v>
      </c>
      <c r="J169" s="49">
        <f>D169/G169*100-100</f>
        <v>12.011448195848047</v>
      </c>
      <c r="K169" s="49">
        <f t="shared" si="98"/>
        <v>10.624002550052779</v>
      </c>
      <c r="L169" s="49">
        <f t="shared" si="98"/>
        <v>12.029422724853987</v>
      </c>
      <c r="M169" s="19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6">
        <v>1137509.8591244998</v>
      </c>
      <c r="E170" s="16">
        <v>142665.61457800001</v>
      </c>
      <c r="F170" s="16">
        <v>510811</v>
      </c>
      <c r="G170" s="16">
        <v>990265.82400000002</v>
      </c>
      <c r="H170" s="16">
        <v>122655.180232</v>
      </c>
      <c r="I170" s="16">
        <v>433650.84700000001</v>
      </c>
      <c r="J170" s="49">
        <f>D170/G170*100-100</f>
        <v>14.869142361162588</v>
      </c>
      <c r="K170" s="49">
        <f t="shared" si="98"/>
        <v>16.314381755544801</v>
      </c>
      <c r="L170" s="49">
        <f t="shared" si="98"/>
        <v>17.793151687306619</v>
      </c>
      <c r="M170" s="19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 t="s">
        <v>7</v>
      </c>
      <c r="E171" s="16">
        <v>344001.62711</v>
      </c>
      <c r="F171" s="16">
        <v>1231576</v>
      </c>
      <c r="G171" s="21"/>
      <c r="H171" s="16">
        <v>207111.261535</v>
      </c>
      <c r="I171" s="16">
        <v>733144.201</v>
      </c>
      <c r="J171" s="54" t="s">
        <v>7</v>
      </c>
      <c r="K171" s="49">
        <f t="shared" si="98"/>
        <v>66.095085588509505</v>
      </c>
      <c r="L171" s="49">
        <f t="shared" si="98"/>
        <v>67.985506578398201</v>
      </c>
      <c r="M171" s="14"/>
      <c r="N171" s="86"/>
      <c r="O171" s="86"/>
      <c r="T171" s="1"/>
    </row>
    <row r="172" spans="1:20" ht="21" x14ac:dyDescent="0.5">
      <c r="A172" s="4"/>
      <c r="B172" s="4"/>
      <c r="C172" s="52"/>
      <c r="D172" s="16"/>
      <c r="E172" s="16"/>
      <c r="F172" s="16"/>
      <c r="G172" s="16"/>
      <c r="H172" s="16"/>
      <c r="I172" s="16"/>
      <c r="J172" s="49"/>
      <c r="K172" s="49"/>
      <c r="L172" s="49"/>
      <c r="M172" s="14"/>
      <c r="N172" s="86"/>
      <c r="O172" s="86"/>
    </row>
    <row r="173" spans="1:20" ht="21" x14ac:dyDescent="0.5">
      <c r="A173" s="4" t="s">
        <v>50</v>
      </c>
      <c r="B173" s="4" t="s">
        <v>51</v>
      </c>
      <c r="C173" s="52"/>
      <c r="D173" s="53"/>
      <c r="E173" s="16">
        <f t="shared" ref="E173:I173" si="99">SUM(E174:E178)</f>
        <v>2453513.609313</v>
      </c>
      <c r="F173" s="16">
        <f t="shared" si="99"/>
        <v>8783861</v>
      </c>
      <c r="G173" s="53"/>
      <c r="H173" s="16">
        <f t="shared" si="99"/>
        <v>2405395.735355</v>
      </c>
      <c r="I173" s="16">
        <f t="shared" si="99"/>
        <v>8508254.4539999999</v>
      </c>
      <c r="J173" s="54"/>
      <c r="K173" s="49">
        <f t="shared" ref="K173:L178" si="100">E173/H173*100-100</f>
        <v>2.0004140379378441</v>
      </c>
      <c r="L173" s="49">
        <f t="shared" si="100"/>
        <v>3.2392842443778704</v>
      </c>
      <c r="M173" s="14"/>
      <c r="N173" s="86"/>
      <c r="O173" s="86"/>
    </row>
    <row r="174" spans="1:20" ht="21" x14ac:dyDescent="0.5">
      <c r="A174" s="4" t="s">
        <v>0</v>
      </c>
      <c r="B174" s="4" t="s">
        <v>84</v>
      </c>
      <c r="C174" s="52" t="s">
        <v>52</v>
      </c>
      <c r="D174" s="16">
        <v>1067693.8985000001</v>
      </c>
      <c r="E174" s="16">
        <v>187052.39929299999</v>
      </c>
      <c r="F174" s="16">
        <v>669661</v>
      </c>
      <c r="G174" s="16">
        <v>1372073</v>
      </c>
      <c r="H174" s="16">
        <v>192902.77694400001</v>
      </c>
      <c r="I174" s="16">
        <v>684660.15599999996</v>
      </c>
      <c r="J174" s="49">
        <f>D174/G174*100-100</f>
        <v>-22.183885369072925</v>
      </c>
      <c r="K174" s="49">
        <f t="shared" si="100"/>
        <v>-3.0328115248949388</v>
      </c>
      <c r="L174" s="49">
        <f t="shared" si="100"/>
        <v>-2.1907446882303958</v>
      </c>
      <c r="M174" s="19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6">
        <v>31237.5975</v>
      </c>
      <c r="E175" s="16">
        <v>42912.452449999997</v>
      </c>
      <c r="F175" s="16">
        <v>153545</v>
      </c>
      <c r="G175" s="16">
        <v>37252.752</v>
      </c>
      <c r="H175" s="16">
        <v>55387.526865</v>
      </c>
      <c r="I175" s="16">
        <v>196170.57800000001</v>
      </c>
      <c r="J175" s="49">
        <f>D175/G175*100-100</f>
        <v>-16.146872853849842</v>
      </c>
      <c r="K175" s="49">
        <f t="shared" si="100"/>
        <v>-22.523255904540378</v>
      </c>
      <c r="L175" s="49">
        <f t="shared" si="100"/>
        <v>-21.7288333625647</v>
      </c>
      <c r="M175" s="19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6">
        <v>1977157.6176992001</v>
      </c>
      <c r="E176" s="16">
        <v>678261.89638499997</v>
      </c>
      <c r="F176" s="16">
        <v>2428912</v>
      </c>
      <c r="G176" s="16">
        <v>1856121.3149999999</v>
      </c>
      <c r="H176" s="16">
        <v>642511.77733099996</v>
      </c>
      <c r="I176" s="16">
        <v>2270765.5610000002</v>
      </c>
      <c r="J176" s="49">
        <f>D176/G176*100-100</f>
        <v>6.5209262843468849</v>
      </c>
      <c r="K176" s="49">
        <f t="shared" si="100"/>
        <v>5.5641188714868832</v>
      </c>
      <c r="L176" s="49">
        <f t="shared" si="100"/>
        <v>6.9644547070880805</v>
      </c>
      <c r="M176" s="19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6">
        <v>37081.098941199998</v>
      </c>
      <c r="E177" s="16">
        <v>333439.09129200003</v>
      </c>
      <c r="F177" s="16">
        <v>1194016</v>
      </c>
      <c r="G177" s="16">
        <v>48993.72</v>
      </c>
      <c r="H177" s="16">
        <v>307049.27950100001</v>
      </c>
      <c r="I177" s="16">
        <v>1086745.9580000001</v>
      </c>
      <c r="J177" s="49">
        <f>D177/G177*100-100</f>
        <v>-24.314587785536602</v>
      </c>
      <c r="K177" s="49">
        <f t="shared" si="100"/>
        <v>8.5946502899753625</v>
      </c>
      <c r="L177" s="49">
        <f t="shared" si="100"/>
        <v>9.8707560134306789</v>
      </c>
      <c r="M177" s="19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 t="s">
        <v>7</v>
      </c>
      <c r="E178" s="16">
        <v>1211847.7698929999</v>
      </c>
      <c r="F178" s="16">
        <v>4337727</v>
      </c>
      <c r="G178" s="21"/>
      <c r="H178" s="16">
        <v>1207544.3747139999</v>
      </c>
      <c r="I178" s="16">
        <v>4269912.2010000004</v>
      </c>
      <c r="J178" s="54" t="s">
        <v>7</v>
      </c>
      <c r="K178" s="49">
        <f t="shared" si="100"/>
        <v>0.35637573816028123</v>
      </c>
      <c r="L178" s="49">
        <f t="shared" si="100"/>
        <v>1.5882012511666517</v>
      </c>
      <c r="M178" s="14"/>
      <c r="N178" s="86"/>
      <c r="O178" s="86"/>
    </row>
    <row r="179" spans="1:20" ht="21" x14ac:dyDescent="0.5">
      <c r="B179" s="4"/>
      <c r="C179" s="52"/>
      <c r="D179" s="17"/>
      <c r="E179" s="16"/>
      <c r="F179" s="16"/>
      <c r="G179" s="17"/>
      <c r="H179" s="16"/>
      <c r="I179" s="16"/>
      <c r="J179" s="49"/>
      <c r="K179" s="49"/>
      <c r="L179" s="49"/>
      <c r="M179" s="14"/>
      <c r="N179" s="86"/>
      <c r="O179" s="86"/>
    </row>
    <row r="180" spans="1:20" ht="21" x14ac:dyDescent="0.5">
      <c r="A180" s="4" t="s">
        <v>53</v>
      </c>
      <c r="B180" s="4" t="s">
        <v>54</v>
      </c>
      <c r="C180" s="52"/>
      <c r="D180" s="53"/>
      <c r="E180" s="16">
        <f t="shared" ref="E180:I180" si="101">SUM(E181:E185)</f>
        <v>1340731.8685059999</v>
      </c>
      <c r="F180" s="16">
        <f t="shared" si="101"/>
        <v>4798230</v>
      </c>
      <c r="G180" s="53"/>
      <c r="H180" s="16">
        <f t="shared" si="101"/>
        <v>1219363.825703</v>
      </c>
      <c r="I180" s="16">
        <f t="shared" si="101"/>
        <v>4315348.6350000016</v>
      </c>
      <c r="J180" s="54"/>
      <c r="K180" s="49">
        <f t="shared" ref="K180:L185" si="102">E180/H180*100-100</f>
        <v>9.953390468429518</v>
      </c>
      <c r="L180" s="49">
        <f t="shared" si="102"/>
        <v>11.189857549018129</v>
      </c>
      <c r="M180" s="14"/>
      <c r="N180" s="86"/>
      <c r="O180" s="86"/>
    </row>
    <row r="181" spans="1:20" ht="21" x14ac:dyDescent="0.5">
      <c r="A181" s="4"/>
      <c r="B181" s="4" t="s">
        <v>89</v>
      </c>
      <c r="C181" s="52" t="s">
        <v>55</v>
      </c>
      <c r="D181" s="16">
        <v>391</v>
      </c>
      <c r="E181" s="16">
        <v>8587</v>
      </c>
      <c r="F181" s="16">
        <v>30817</v>
      </c>
      <c r="G181" s="16">
        <v>262</v>
      </c>
      <c r="H181" s="16">
        <v>4876.5869670000002</v>
      </c>
      <c r="I181" s="16">
        <v>17031.344000000001</v>
      </c>
      <c r="J181" s="49">
        <f>D181/G181*100-100</f>
        <v>49.236641221374043</v>
      </c>
      <c r="K181" s="49">
        <f t="shared" ref="K181" si="103">E181/H181*100-100</f>
        <v>76.086268082748603</v>
      </c>
      <c r="L181" s="49">
        <f t="shared" ref="L181" si="104">F181/I181*100-100</f>
        <v>80.942854539254199</v>
      </c>
      <c r="M181" s="19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6">
        <v>2785035.3554162998</v>
      </c>
      <c r="E182" s="16">
        <v>355162.92013799999</v>
      </c>
      <c r="F182" s="16">
        <v>1270692</v>
      </c>
      <c r="G182" s="16">
        <v>2720729</v>
      </c>
      <c r="H182" s="16">
        <v>347736.47411200003</v>
      </c>
      <c r="I182" s="16">
        <v>1229895.8999999999</v>
      </c>
      <c r="J182" s="49">
        <f>D182/G182*100-100</f>
        <v>2.363570771521168</v>
      </c>
      <c r="K182" s="49">
        <f t="shared" si="102"/>
        <v>2.1356534556705782</v>
      </c>
      <c r="L182" s="49">
        <f t="shared" si="102"/>
        <v>3.3170368321416674</v>
      </c>
      <c r="M182" s="19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6">
        <v>3243464.1270972998</v>
      </c>
      <c r="E183" s="16">
        <v>623949.13758600003</v>
      </c>
      <c r="F183" s="16">
        <v>2233238</v>
      </c>
      <c r="G183" s="16">
        <v>2860092</v>
      </c>
      <c r="H183" s="16">
        <v>577413.64376999997</v>
      </c>
      <c r="I183" s="16">
        <v>2042926.8810000001</v>
      </c>
      <c r="J183" s="49">
        <f>D183/G183*100-100</f>
        <v>13.404188644886233</v>
      </c>
      <c r="K183" s="49">
        <f t="shared" si="102"/>
        <v>8.0592993113506139</v>
      </c>
      <c r="L183" s="49">
        <f t="shared" si="102"/>
        <v>9.315610889942576</v>
      </c>
      <c r="M183" s="19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 t="s">
        <v>7</v>
      </c>
      <c r="E184" s="16">
        <v>51395.981390000001</v>
      </c>
      <c r="F184" s="16">
        <v>183880</v>
      </c>
      <c r="G184" s="21"/>
      <c r="H184" s="16">
        <v>49050.533410999997</v>
      </c>
      <c r="I184" s="16">
        <v>173913.07199999999</v>
      </c>
      <c r="J184" s="54" t="s">
        <v>7</v>
      </c>
      <c r="K184" s="49">
        <f t="shared" si="102"/>
        <v>4.7816971924591058</v>
      </c>
      <c r="L184" s="49">
        <f t="shared" si="102"/>
        <v>5.7309826601188405</v>
      </c>
      <c r="M184" s="14"/>
      <c r="N184" s="86"/>
      <c r="O184" s="86"/>
    </row>
    <row r="185" spans="1:20" ht="21" x14ac:dyDescent="0.5">
      <c r="B185" s="4" t="s">
        <v>93</v>
      </c>
      <c r="C185" s="52" t="s">
        <v>49</v>
      </c>
      <c r="D185" s="53" t="s">
        <v>7</v>
      </c>
      <c r="E185" s="16">
        <v>301636.82939199999</v>
      </c>
      <c r="F185" s="16">
        <v>1079603</v>
      </c>
      <c r="G185" s="21"/>
      <c r="H185" s="16">
        <v>240286.587443</v>
      </c>
      <c r="I185" s="16">
        <v>851581.43800000101</v>
      </c>
      <c r="J185" s="54" t="s">
        <v>7</v>
      </c>
      <c r="K185" s="49">
        <f t="shared" si="102"/>
        <v>25.532112550207685</v>
      </c>
      <c r="L185" s="49">
        <f t="shared" si="102"/>
        <v>26.776248497797653</v>
      </c>
      <c r="M185" s="14"/>
      <c r="N185" s="86"/>
      <c r="O185" s="86"/>
    </row>
    <row r="186" spans="1:20" ht="21" x14ac:dyDescent="0.5">
      <c r="B186" s="4"/>
      <c r="C186" s="52"/>
      <c r="D186" s="17"/>
      <c r="E186" s="16"/>
      <c r="F186" s="16"/>
      <c r="G186" s="17"/>
      <c r="H186" s="16"/>
      <c r="I186" s="16"/>
      <c r="J186" s="49"/>
      <c r="K186" s="49"/>
      <c r="L186" s="49"/>
      <c r="M186" s="14"/>
      <c r="N186" s="86"/>
      <c r="O186" s="86"/>
    </row>
    <row r="187" spans="1:20" ht="21" x14ac:dyDescent="0.5">
      <c r="A187" s="4" t="s">
        <v>56</v>
      </c>
      <c r="B187" s="4" t="s">
        <v>57</v>
      </c>
      <c r="C187" s="52"/>
      <c r="D187" s="53"/>
      <c r="E187" s="16">
        <f t="shared" ref="E187:I187" si="105">SUM(E188:E192)</f>
        <v>271734.87189999997</v>
      </c>
      <c r="F187" s="16">
        <f t="shared" si="105"/>
        <v>972957</v>
      </c>
      <c r="G187" s="53"/>
      <c r="H187" s="16">
        <f t="shared" si="105"/>
        <v>252977.580189</v>
      </c>
      <c r="I187" s="16">
        <f t="shared" si="105"/>
        <v>894264.55599999998</v>
      </c>
      <c r="J187" s="87"/>
      <c r="K187" s="49">
        <f t="shared" ref="K187:L192" si="106">E187/H187*100-100</f>
        <v>7.4146063445568444</v>
      </c>
      <c r="L187" s="49">
        <f t="shared" si="106"/>
        <v>8.7996827641237729</v>
      </c>
      <c r="M187" s="14"/>
      <c r="N187" s="86"/>
      <c r="O187" s="86"/>
    </row>
    <row r="188" spans="1:20" ht="21" x14ac:dyDescent="0.5">
      <c r="B188" s="4" t="s">
        <v>94</v>
      </c>
      <c r="C188" s="52" t="s">
        <v>52</v>
      </c>
      <c r="D188" s="16">
        <v>515325.77201999997</v>
      </c>
      <c r="E188" s="16">
        <v>76803.758449000001</v>
      </c>
      <c r="F188" s="16">
        <v>275075</v>
      </c>
      <c r="G188" s="16">
        <v>443938.43199999997</v>
      </c>
      <c r="H188" s="16">
        <v>71951.161259999993</v>
      </c>
      <c r="I188" s="16">
        <v>254449.14600000001</v>
      </c>
      <c r="J188" s="49">
        <f>D188/G188*100-100</f>
        <v>16.0804595579596</v>
      </c>
      <c r="K188" s="49">
        <f t="shared" si="106"/>
        <v>6.7442930788355682</v>
      </c>
      <c r="L188" s="49">
        <f t="shared" si="106"/>
        <v>8.1060810477233929</v>
      </c>
      <c r="M188" s="19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6">
        <v>7470235</v>
      </c>
      <c r="E189" s="16">
        <v>41319.315604000003</v>
      </c>
      <c r="F189" s="16">
        <v>147968</v>
      </c>
      <c r="G189" s="16">
        <v>4133689</v>
      </c>
      <c r="H189" s="16">
        <v>28492.083264000001</v>
      </c>
      <c r="I189" s="16">
        <v>101033.61900000001</v>
      </c>
      <c r="J189" s="49">
        <f>D189/G189*100-100</f>
        <v>80.715941620184793</v>
      </c>
      <c r="K189" s="49">
        <f t="shared" si="106"/>
        <v>45.020338531044956</v>
      </c>
      <c r="L189" s="49">
        <f t="shared" si="106"/>
        <v>46.454221341907981</v>
      </c>
      <c r="M189" s="19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 t="s">
        <v>7</v>
      </c>
      <c r="E190" s="16">
        <v>27950.000165000001</v>
      </c>
      <c r="F190" s="16">
        <v>100021</v>
      </c>
      <c r="G190" s="21"/>
      <c r="H190" s="16">
        <v>29974.839475000001</v>
      </c>
      <c r="I190" s="16">
        <v>105719.399</v>
      </c>
      <c r="J190" s="54" t="s">
        <v>7</v>
      </c>
      <c r="K190" s="49">
        <f t="shared" si="106"/>
        <v>-6.7551297870628559</v>
      </c>
      <c r="L190" s="49">
        <f t="shared" si="106"/>
        <v>-5.3901167183139194</v>
      </c>
      <c r="M190" s="14"/>
      <c r="N190" s="86"/>
      <c r="O190" s="86"/>
    </row>
    <row r="191" spans="1:20" ht="21" x14ac:dyDescent="0.5">
      <c r="B191" s="4" t="s">
        <v>97</v>
      </c>
      <c r="C191" s="52" t="s">
        <v>52</v>
      </c>
      <c r="D191" s="16">
        <v>22843</v>
      </c>
      <c r="E191" s="16">
        <v>4973.9284019999996</v>
      </c>
      <c r="F191" s="16">
        <v>17870</v>
      </c>
      <c r="G191" s="16">
        <v>36375</v>
      </c>
      <c r="H191" s="16">
        <v>6970.2196180000001</v>
      </c>
      <c r="I191" s="16">
        <v>24621.739000000001</v>
      </c>
      <c r="J191" s="49">
        <f>D191/G191*100-100</f>
        <v>-37.201374570446731</v>
      </c>
      <c r="K191" s="49">
        <f t="shared" si="106"/>
        <v>-28.640291488732259</v>
      </c>
      <c r="L191" s="49">
        <f t="shared" si="106"/>
        <v>-27.421860819822683</v>
      </c>
      <c r="M191" s="19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6">
        <v>443182.47732479998</v>
      </c>
      <c r="E192" s="16">
        <v>120687.86928</v>
      </c>
      <c r="F192" s="16">
        <v>432023</v>
      </c>
      <c r="G192" s="16">
        <v>416951</v>
      </c>
      <c r="H192" s="16">
        <v>115589.276572</v>
      </c>
      <c r="I192" s="16">
        <v>408440.65299999999</v>
      </c>
      <c r="J192" s="49">
        <f>D192/G192*100-100</f>
        <v>6.2912614011718375</v>
      </c>
      <c r="K192" s="49">
        <f t="shared" si="106"/>
        <v>4.4109564997788482</v>
      </c>
      <c r="L192" s="49">
        <f t="shared" si="106"/>
        <v>5.7737511745678205</v>
      </c>
      <c r="M192" s="19"/>
      <c r="N192" s="51"/>
      <c r="O192" s="51"/>
      <c r="T192" s="1"/>
    </row>
    <row r="193" spans="1:15" ht="21" x14ac:dyDescent="0.5">
      <c r="B193" s="4"/>
      <c r="C193" s="52"/>
      <c r="D193" s="16"/>
      <c r="E193" s="16"/>
      <c r="F193" s="16"/>
      <c r="G193" s="16"/>
      <c r="H193" s="16"/>
      <c r="I193" s="16"/>
      <c r="J193" s="49"/>
      <c r="K193" s="49"/>
      <c r="L193" s="49"/>
      <c r="M193" s="14"/>
      <c r="N193" s="86"/>
      <c r="O193" s="86"/>
    </row>
    <row r="194" spans="1:15" ht="21" x14ac:dyDescent="0.5">
      <c r="A194" s="4"/>
      <c r="B194" s="4" t="s">
        <v>59</v>
      </c>
      <c r="D194" s="17"/>
      <c r="E194" s="16">
        <f t="shared" ref="E194:I194" si="107">E108-E110-E122-E134-E159-E166-E173-E180-E187</f>
        <v>966965.47858900041</v>
      </c>
      <c r="F194" s="16">
        <f t="shared" si="107"/>
        <v>3461002</v>
      </c>
      <c r="G194" s="53"/>
      <c r="H194" s="16">
        <f t="shared" si="107"/>
        <v>903319.27239099948</v>
      </c>
      <c r="I194" s="16">
        <f t="shared" si="107"/>
        <v>3192718.4409999941</v>
      </c>
      <c r="J194" s="54"/>
      <c r="K194" s="49">
        <f>E194/H194*100-100</f>
        <v>7.0458151556465225</v>
      </c>
      <c r="L194" s="49">
        <f>F194/I194*100-100</f>
        <v>8.4029820968483762</v>
      </c>
      <c r="M194" s="14"/>
      <c r="N194" s="86"/>
      <c r="O194" s="86"/>
    </row>
    <row r="195" spans="1:15" ht="21" x14ac:dyDescent="0.5">
      <c r="A195" s="78"/>
      <c r="B195" s="74"/>
      <c r="C195" s="74"/>
      <c r="D195" s="88"/>
      <c r="E195" s="89"/>
      <c r="F195" s="88"/>
      <c r="G195" s="88"/>
      <c r="H195" s="89"/>
      <c r="I195" s="88"/>
      <c r="J195" s="88"/>
      <c r="K195" s="89"/>
      <c r="L195" s="88"/>
      <c r="M195" s="14"/>
      <c r="N195" s="86"/>
      <c r="O195" s="86"/>
    </row>
    <row r="196" spans="1:15" x14ac:dyDescent="0.45">
      <c r="A196" s="2" t="s">
        <v>60</v>
      </c>
    </row>
    <row r="199" spans="1:15" x14ac:dyDescent="0.45">
      <c r="E199" s="90"/>
      <c r="F199" s="90"/>
      <c r="H199" s="2"/>
      <c r="K199" s="2"/>
      <c r="N199" s="2"/>
      <c r="O199" s="2"/>
    </row>
    <row r="200" spans="1:15" x14ac:dyDescent="0.45">
      <c r="B200" s="4"/>
      <c r="E200" s="91"/>
      <c r="F200" s="91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4">
    <mergeCell ref="A100:L100"/>
    <mergeCell ref="E106:F106"/>
    <mergeCell ref="N6:O6"/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A1:R1"/>
    <mergeCell ref="G4:I4"/>
    <mergeCell ref="M5:O5"/>
    <mergeCell ref="P5:R5"/>
    <mergeCell ref="D4:F4"/>
    <mergeCell ref="E5:F6"/>
    <mergeCell ref="H5:I6"/>
    <mergeCell ref="K5:L6"/>
  </mergeCells>
  <phoneticPr fontId="0" type="noConversion"/>
  <printOptions horizontalCentered="1"/>
  <pageMargins left="0.11811023622047245" right="3.937007874015748E-2" top="0.74803149606299213" bottom="0.74803149606299213" header="0" footer="0"/>
  <pageSetup scale="37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2025-07-17T11:05:54Z</cp:lastPrinted>
  <dcterms:created xsi:type="dcterms:W3CDTF">2007-02-04T05:47:52Z</dcterms:created>
  <dcterms:modified xsi:type="dcterms:W3CDTF">2025-07-17T11:08:50Z</dcterms:modified>
</cp:coreProperties>
</file>