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New folder\APR,2026\"/>
    </mc:Choice>
  </mc:AlternateContent>
  <xr:revisionPtr revIDLastSave="0" documentId="13_ncr:1_{D06D56E0-B036-45CE-8638-9E3AF5183149}" xr6:coauthVersionLast="38" xr6:coauthVersionMax="47" xr10:uidLastSave="{00000000-0000-0000-0000-000000000000}"/>
  <bookViews>
    <workbookView xWindow="0" yWindow="0" windowWidth="19200" windowHeight="672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4" i="1" l="1"/>
  <c r="E194" i="1"/>
  <c r="F187" i="1"/>
  <c r="E187" i="1"/>
  <c r="F180" i="1"/>
  <c r="E180" i="1"/>
  <c r="F173" i="1"/>
  <c r="E173" i="1"/>
  <c r="F166" i="1"/>
  <c r="E166" i="1"/>
  <c r="F159" i="1"/>
  <c r="E159" i="1"/>
  <c r="F140" i="1"/>
  <c r="F135" i="1" s="1"/>
  <c r="F134" i="1" s="1"/>
  <c r="E140" i="1"/>
  <c r="F136" i="1"/>
  <c r="E136" i="1"/>
  <c r="E135" i="1" s="1"/>
  <c r="E134" i="1" s="1"/>
  <c r="F128" i="1"/>
  <c r="E128" i="1"/>
  <c r="F122" i="1"/>
  <c r="E122" i="1"/>
  <c r="F110" i="1"/>
  <c r="E110" i="1"/>
  <c r="L112" i="1"/>
  <c r="K112" i="1"/>
  <c r="F93" i="1"/>
  <c r="E93" i="1"/>
  <c r="F86" i="1"/>
  <c r="E86" i="1"/>
  <c r="F79" i="1"/>
  <c r="E79" i="1"/>
  <c r="F72" i="1"/>
  <c r="E72" i="1"/>
  <c r="F65" i="1"/>
  <c r="E65" i="1"/>
  <c r="F58" i="1"/>
  <c r="E58" i="1"/>
  <c r="F40" i="1"/>
  <c r="F35" i="1" s="1"/>
  <c r="F34" i="1" s="1"/>
  <c r="E40" i="1"/>
  <c r="F36" i="1"/>
  <c r="E36" i="1"/>
  <c r="E35" i="1" s="1"/>
  <c r="E34" i="1" s="1"/>
  <c r="F22" i="1"/>
  <c r="E22" i="1"/>
  <c r="F10" i="1"/>
  <c r="E10" i="1"/>
  <c r="K93" i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K40" i="1"/>
  <c r="K35" i="1" s="1"/>
  <c r="K34" i="1" s="1"/>
  <c r="I40" i="1"/>
  <c r="H40" i="1"/>
  <c r="H35" i="1" s="1"/>
  <c r="H34" i="1" s="1"/>
  <c r="L36" i="1"/>
  <c r="K36" i="1"/>
  <c r="I36" i="1"/>
  <c r="H36" i="1"/>
  <c r="L22" i="1"/>
  <c r="K22" i="1"/>
  <c r="I22" i="1"/>
  <c r="H22" i="1"/>
  <c r="L10" i="1"/>
  <c r="L93" i="1" s="1"/>
  <c r="K10" i="1"/>
  <c r="I10" i="1"/>
  <c r="H10" i="1"/>
  <c r="I194" i="1"/>
  <c r="H194" i="1"/>
  <c r="I187" i="1"/>
  <c r="H187" i="1"/>
  <c r="I180" i="1"/>
  <c r="H180" i="1"/>
  <c r="I173" i="1"/>
  <c r="H173" i="1"/>
  <c r="I166" i="1"/>
  <c r="H166" i="1"/>
  <c r="I159" i="1"/>
  <c r="H159" i="1"/>
  <c r="I140" i="1"/>
  <c r="I135" i="1" s="1"/>
  <c r="I134" i="1" s="1"/>
  <c r="H140" i="1"/>
  <c r="H135" i="1" s="1"/>
  <c r="H134" i="1" s="1"/>
  <c r="I136" i="1"/>
  <c r="H136" i="1"/>
  <c r="I128" i="1"/>
  <c r="H128" i="1"/>
  <c r="I122" i="1"/>
  <c r="H122" i="1"/>
  <c r="I110" i="1"/>
  <c r="H110" i="1"/>
  <c r="J112" i="1"/>
  <c r="H93" i="1" l="1"/>
  <c r="I93" i="1"/>
  <c r="L35" i="1"/>
  <c r="L34" i="1" s="1"/>
  <c r="I35" i="1"/>
  <c r="I34" i="1" s="1"/>
  <c r="P18" i="1" l="1"/>
  <c r="R80" i="1" l="1"/>
  <c r="Q80" i="1"/>
  <c r="P80" i="1"/>
  <c r="Q60" i="1"/>
  <c r="P60" i="1"/>
  <c r="N60" i="1"/>
  <c r="M60" i="1"/>
  <c r="O60" i="1" l="1"/>
  <c r="R60" i="1"/>
  <c r="R8" i="1"/>
  <c r="R63" i="1" l="1"/>
  <c r="Q63" i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61" i="1"/>
  <c r="N61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M88" i="1" l="1"/>
  <c r="N89" i="1"/>
  <c r="M18" i="1"/>
  <c r="P13" i="1"/>
  <c r="P14" i="1"/>
  <c r="P15" i="1"/>
  <c r="P17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<sst xmlns="http://schemas.openxmlformats.org/spreadsheetml/2006/main" count="468" uniqueCount="118">
  <si>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</si>
  <si>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</si>
  <si>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</si>
  <si>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</si>
  <si>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</si>
  <si>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</si>
  <si>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</si>
  <si>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</si>
  <si>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</si>
  <si>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</si>
  <si>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</si>
  <si>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</si>
  <si>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</si>
  <si>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</si>
  <si>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</si>
  <si>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</si>
  <si>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</si>
  <si>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</si>
  <si>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</si>
  <si>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</si>
  <si>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</si>
  <si>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</si>
  <si>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</si>
  <si>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</si>
  <si>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</si>
  <si>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</si>
  <si>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</si>
  <si>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</si>
  <si>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</si>
  <si>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</si>
  <si>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</si>
  <si>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</si>
  <si>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</si>
  <si>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</si>
  <si>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</si>
  <si>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</si>
  <si>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</si>
  <si>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</si>
  <si>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</si>
  <si>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</si>
  <si>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</si>
  <si>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</si>
  <si>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</si>
  <si>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</si>
  <si>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</si>
  <si>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</si>
  <si>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</si>
  <si>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</si>
  <si>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</si>
  <si>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</si>
  <si>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</si>
  <si>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</si>
  <si>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</si>
  <si>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</si>
  <si>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</si>
  <si>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</si>
  <si>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</si>
  <si>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</si>
  <si>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</si>
  <si>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</si>
  <si>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</si>
  <si>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</si>
  <si>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</si>
  <si>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</si>
  <si>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</si>
  <si>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</si>
  <si>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</si>
  <si>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</si>
  <si>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</si>
  <si>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</si>
  <si>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</si>
  <si>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</si>
  <si>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</si>
  <si>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</si>
  <si>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</si>
  <si>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</si>
  <si>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</si>
  <si>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</si>
  <si>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</si>
  <si>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</si>
  <si>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</si>
  <si>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</si>
  <si>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</si>
  <si>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</si>
  <si>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</si>
  <si>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</si>
  <si>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</si>
  <si>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</si>
  <si>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</si>
  <si>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</si>
  <si>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</si>
  <si>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</si>
  <si>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</si>
  <si>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</si>
  <si>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</si>
  <si>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</si>
  <si>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</si>
  <si>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</si>
  <si>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</si>
  <si>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</si>
  <si>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</si>
  <si>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</si>
  <si>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</si>
  <si>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( **) QUANTITY DATA HAS BEEN ESTIMATED WHERE EVER IT IS FOUND NECESSARY.</t>
  </si>
  <si>
    <t>1.   PRIMARY DATA SOURCE IS PAKISTAN SINGLE WINDOW (PSW) AND VALIDATED BY FBR(DRS).</t>
  </si>
  <si>
    <t>2.   DUE TO ROUNDINGS EFFECTS SOME TOTALS AND PERCENTAGES MAY NOT TALLY.</t>
  </si>
  <si>
    <t>STATEMENT SHOWING IMPORTS OF SELECTED COMMODITIES DURING THE MONTH OF APRIL, 2026</t>
  </si>
  <si>
    <t xml:space="preserve">                   APRIL, 2026  ( R)</t>
  </si>
  <si>
    <t xml:space="preserve">                   APRIL,2025</t>
  </si>
  <si>
    <t xml:space="preserve">                          % CHANGE IN APRIL,  2026 OVER</t>
  </si>
  <si>
    <t>APRIL,2025</t>
  </si>
  <si>
    <t>STATEMENT SHOWING IMPORTS OF SELECTED COMMODITIES DURING THE PERIOD JULY - APRIL, 2025-2026</t>
  </si>
  <si>
    <t xml:space="preserve">     JULY - APRIL,   2025-2026</t>
  </si>
  <si>
    <t xml:space="preserve">     JULY - APRIL,   2024-2025</t>
  </si>
  <si>
    <t>% CHANGE IN  JULY - APRIL, 2025-2026</t>
  </si>
  <si>
    <t xml:space="preserve">      OVER  JULY - APRIL, 2024-2025</t>
  </si>
  <si>
    <t xml:space="preserve">                   MARCH, 2026  ( F)</t>
  </si>
  <si>
    <t xml:space="preserve">        MARCH,2026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</si>
</sst>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114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2" borderId="0" xfId="1" applyNumberFormat="1" applyFont="1" applyFill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7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6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7" fontId="8" fillId="0" borderId="0" xfId="1" applyNumberFormat="1" applyFont="1" applyFill="1"/>
    <xf numFmtId="165" fontId="8" fillId="0" borderId="0" xfId="0" applyNumberFormat="1" applyFont="1"/>
    <xf numFmtId="0" fontId="12" fillId="0" borderId="0" xfId="0" applyFont="1"/>
    <xf numFmtId="0" fontId="8" fillId="2" borderId="0" xfId="0" applyFont="1" applyFill="1"/>
    <xf numFmtId="37" fontId="8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center"/>
    </xf>
    <xf numFmtId="3" fontId="10" fillId="2" borderId="0" xfId="0" applyNumberFormat="1" applyFont="1" applyFill="1"/>
    <xf numFmtId="4" fontId="10" fillId="2" borderId="0" xfId="0" applyNumberFormat="1" applyFont="1" applyFill="1"/>
    <xf numFmtId="1" fontId="10" fillId="2" borderId="0" xfId="0" applyNumberFormat="1" applyFont="1" applyFill="1" applyAlignment="1">
      <alignment horizontal="center"/>
    </xf>
    <xf numFmtId="1" fontId="8" fillId="2" borderId="0" xfId="0" applyNumberFormat="1" applyFont="1" applyFill="1"/>
    <xf numFmtId="0" fontId="12" fillId="0" borderId="0" xfId="0" applyFont="1" applyAlignment="1">
      <alignment horizontal="left"/>
    </xf>
    <xf numFmtId="37" fontId="9" fillId="0" borderId="0" xfId="0" applyNumberFormat="1" applyFont="1" applyAlignment="1">
      <alignment horizont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60" zoomScaleNormal="60" zoomScaleSheetLayoutView="70" workbookViewId="0">
      <selection sqref="A1:R1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3" customWidth="1"/>
    <col min="15" max="15" width="20.54296875" style="23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2" customWidth="1"/>
    <col min="21" max="21" width="12.1796875" style="22" customWidth="1"/>
    <col min="22" max="22" width="12.54296875" style="22" customWidth="1"/>
    <col min="23" max="16384" width="11.54296875" style="2"/>
  </cols>
  <sheetData>
    <row r="1" spans="1:21" x14ac:dyDescent="0.45">
      <c r="A1" s="98" t="s">
        <v>106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21" x14ac:dyDescent="0.45">
      <c r="O2" s="24" t="s">
        <v>74</v>
      </c>
    </row>
    <row r="3" spans="1:21" ht="21" x14ac:dyDescent="0.5">
      <c r="O3" s="24" t="s">
        <v>99</v>
      </c>
      <c r="P3" s="17"/>
      <c r="Q3" s="17"/>
    </row>
    <row r="4" spans="1:21" x14ac:dyDescent="0.45">
      <c r="A4" s="19"/>
      <c r="B4" s="111" t="s">
        <v>65</v>
      </c>
      <c r="C4" s="6" t="s">
        <v>62</v>
      </c>
      <c r="D4" s="101" t="s">
        <v>107</v>
      </c>
      <c r="E4" s="102"/>
      <c r="F4" s="103"/>
      <c r="G4" s="101" t="s">
        <v>116</v>
      </c>
      <c r="H4" s="102"/>
      <c r="I4" s="103"/>
      <c r="J4" s="25" t="s">
        <v>108</v>
      </c>
      <c r="K4" s="26"/>
      <c r="L4" s="27"/>
      <c r="M4" s="28"/>
      <c r="N4" s="29" t="s">
        <v>109</v>
      </c>
      <c r="O4" s="30"/>
      <c r="P4" s="31"/>
      <c r="Q4" s="31"/>
      <c r="R4" s="32" t="s">
        <v>100</v>
      </c>
      <c r="S4" s="33"/>
    </row>
    <row r="5" spans="1:21" x14ac:dyDescent="0.45">
      <c r="A5" s="9" t="s">
        <v>1</v>
      </c>
      <c r="B5" s="112"/>
      <c r="C5" s="3" t="s">
        <v>63</v>
      </c>
      <c r="D5" s="8" t="s">
        <v>64</v>
      </c>
      <c r="E5" s="107" t="s">
        <v>68</v>
      </c>
      <c r="F5" s="108"/>
      <c r="G5" s="8"/>
      <c r="H5" s="107" t="s">
        <v>68</v>
      </c>
      <c r="I5" s="108"/>
      <c r="J5" s="34"/>
      <c r="K5" s="107" t="s">
        <v>68</v>
      </c>
      <c r="L5" s="108"/>
      <c r="M5" s="104" t="s">
        <v>117</v>
      </c>
      <c r="N5" s="105"/>
      <c r="O5" s="106"/>
      <c r="P5" s="104" t="s">
        <v>110</v>
      </c>
      <c r="Q5" s="105"/>
      <c r="R5" s="105"/>
      <c r="S5" s="35"/>
      <c r="T5" s="36"/>
      <c r="U5" s="36"/>
    </row>
    <row r="6" spans="1:21" x14ac:dyDescent="0.45">
      <c r="A6" s="37" t="s">
        <v>2</v>
      </c>
      <c r="B6" s="112"/>
      <c r="C6" s="3" t="s">
        <v>66</v>
      </c>
      <c r="D6" s="38" t="s">
        <v>67</v>
      </c>
      <c r="E6" s="109"/>
      <c r="F6" s="110"/>
      <c r="G6" s="38" t="s">
        <v>67</v>
      </c>
      <c r="H6" s="109"/>
      <c r="I6" s="110"/>
      <c r="J6" s="39" t="s">
        <v>67</v>
      </c>
      <c r="K6" s="109"/>
      <c r="L6" s="110"/>
      <c r="M6" s="39" t="s">
        <v>67</v>
      </c>
      <c r="N6" s="104" t="s">
        <v>68</v>
      </c>
      <c r="O6" s="106"/>
      <c r="P6" s="39" t="s">
        <v>67</v>
      </c>
      <c r="Q6" s="104" t="s">
        <v>68</v>
      </c>
      <c r="R6" s="105"/>
      <c r="S6" s="33"/>
      <c r="T6" s="40"/>
      <c r="U6" s="40"/>
    </row>
    <row r="7" spans="1:21" x14ac:dyDescent="0.45">
      <c r="A7" s="41"/>
      <c r="B7" s="113"/>
      <c r="C7" s="11" t="s">
        <v>69</v>
      </c>
      <c r="D7" s="10"/>
      <c r="E7" s="42" t="s">
        <v>70</v>
      </c>
      <c r="F7" s="43" t="s">
        <v>71</v>
      </c>
      <c r="G7" s="10"/>
      <c r="H7" s="42" t="s">
        <v>70</v>
      </c>
      <c r="I7" s="43" t="s">
        <v>71</v>
      </c>
      <c r="J7" s="44"/>
      <c r="K7" s="42" t="s">
        <v>70</v>
      </c>
      <c r="L7" s="43" t="s">
        <v>72</v>
      </c>
      <c r="M7" s="44"/>
      <c r="N7" s="45" t="s">
        <v>73</v>
      </c>
      <c r="O7" s="46" t="s">
        <v>72</v>
      </c>
      <c r="P7" s="47"/>
      <c r="Q7" s="44" t="s">
        <v>73</v>
      </c>
      <c r="R7" s="48" t="s">
        <v>72</v>
      </c>
      <c r="S7" s="33"/>
      <c r="T7" s="40"/>
      <c r="U7" s="40"/>
    </row>
    <row r="8" spans="1:21" ht="21" x14ac:dyDescent="0.5">
      <c r="A8" s="4"/>
      <c r="B8" s="4" t="s">
        <v>3</v>
      </c>
      <c r="D8" s="17"/>
      <c r="E8" s="13">
        <v>1889719</v>
      </c>
      <c r="F8" s="13">
        <v>6763488.7834354425</v>
      </c>
      <c r="G8" s="17"/>
      <c r="H8" s="13">
        <v>1427508</v>
      </c>
      <c r="I8" s="13">
        <v>5103462</v>
      </c>
      <c r="J8" s="17"/>
      <c r="K8" s="17">
        <v>1711669</v>
      </c>
      <c r="L8" s="17">
        <v>6097558</v>
      </c>
      <c r="M8" s="49"/>
      <c r="N8" s="49">
        <f>ROUND(E8/H8*100-100,2)</f>
        <v>32.380000000000003</v>
      </c>
      <c r="O8" s="49">
        <f>ROUND(F8/I8*100-100,2)</f>
        <v>32.53</v>
      </c>
      <c r="P8" s="50"/>
      <c r="Q8" s="49">
        <f>ROUND(E8/K8*100-100,2)</f>
        <v>10.4</v>
      </c>
      <c r="R8" s="49">
        <f>ROUND(F8/L8*100-100,2)</f>
        <v>10.92</v>
      </c>
      <c r="S8" s="13"/>
      <c r="T8" s="51"/>
      <c r="U8" s="51"/>
    </row>
    <row r="9" spans="1:21" ht="21" x14ac:dyDescent="0.5">
      <c r="A9" s="4"/>
      <c r="D9" s="17"/>
      <c r="E9" s="17"/>
      <c r="F9" s="17"/>
      <c r="G9" s="17"/>
      <c r="H9" s="17"/>
      <c r="I9" s="17"/>
      <c r="J9" s="17"/>
      <c r="K9" s="17"/>
      <c r="L9" s="17"/>
      <c r="M9" s="49"/>
      <c r="N9" s="49"/>
      <c r="O9" s="49"/>
      <c r="P9" s="49"/>
      <c r="Q9" s="49"/>
      <c r="R9" s="49"/>
      <c r="S9" s="13"/>
      <c r="T9" s="51"/>
      <c r="U9" s="51"/>
    </row>
    <row r="10" spans="1:21" ht="21" x14ac:dyDescent="0.5">
      <c r="A10" s="4" t="s">
        <v>4</v>
      </c>
      <c r="B10" s="4" t="s">
        <v>5</v>
      </c>
      <c r="C10" s="52"/>
      <c r="D10" s="53"/>
      <c r="E10" s="17">
        <f t="shared" ref="E10:L10" si="0">SUM(E11:E20)</f>
        <v>211714.33019400001</v>
      </c>
      <c r="F10" s="17">
        <f t="shared" si="0"/>
        <v>757766.13397072512</v>
      </c>
      <c r="G10" s="53"/>
      <c r="H10" s="17">
        <f t="shared" si="0"/>
        <v>190265</v>
      </c>
      <c r="I10" s="17">
        <f t="shared" si="0"/>
        <v>680187</v>
      </c>
      <c r="J10" s="53"/>
      <c r="K10" s="17">
        <f t="shared" si="0"/>
        <v>208335</v>
      </c>
      <c r="L10" s="17">
        <f t="shared" si="0"/>
        <v>742166</v>
      </c>
      <c r="M10" s="54"/>
      <c r="N10" s="49">
        <f>ROUND(E10/H10*100-100,2)</f>
        <v>11.27</v>
      </c>
      <c r="O10" s="49">
        <f>ROUND(F10/I10*100-100,2)</f>
        <v>11.41</v>
      </c>
      <c r="P10" s="54"/>
      <c r="Q10" s="49">
        <f>ROUND(E10/K10*100-100,2)</f>
        <v>1.62</v>
      </c>
      <c r="R10" s="49">
        <f>ROUND(F10/L10*100-100,2)</f>
        <v>2.1</v>
      </c>
      <c r="S10" s="55"/>
      <c r="T10" s="56"/>
      <c r="U10" s="56"/>
    </row>
    <row r="11" spans="1:21" ht="21" x14ac:dyDescent="0.5">
      <c r="A11" s="4" t="s">
        <v>0</v>
      </c>
      <c r="B11" s="4" t="s">
        <v>8</v>
      </c>
      <c r="C11" s="3" t="s">
        <v>9</v>
      </c>
      <c r="D11" s="17">
        <v>4424.3079299999999</v>
      </c>
      <c r="E11" s="17">
        <v>4536.0056420000001</v>
      </c>
      <c r="F11" s="13">
        <v>16235.81052469202</v>
      </c>
      <c r="G11" s="17">
        <v>3938</v>
      </c>
      <c r="H11" s="17">
        <v>3072</v>
      </c>
      <c r="I11" s="13">
        <v>10981</v>
      </c>
      <c r="J11" s="17">
        <v>3982</v>
      </c>
      <c r="K11" s="17">
        <v>3786</v>
      </c>
      <c r="L11" s="17">
        <v>13488</v>
      </c>
      <c r="M11" s="49">
        <f>ROUND(D11/G11*100-100,2)</f>
        <v>12.35</v>
      </c>
      <c r="N11" s="49">
        <f t="shared" ref="N11" si="1">ROUND(E11/H11*100-100,2)</f>
        <v>47.66</v>
      </c>
      <c r="O11" s="49">
        <f t="shared" ref="O11:O20" si="2">ROUND(F11/I11*100-100,2)</f>
        <v>47.85</v>
      </c>
      <c r="P11" s="49">
        <f>ROUND(D11/J11*100-100,2)</f>
        <v>11.11</v>
      </c>
      <c r="Q11" s="49">
        <f t="shared" ref="Q11" si="3">ROUND(E11/K11*100-100,2)</f>
        <v>19.809999999999999</v>
      </c>
      <c r="R11" s="49">
        <f t="shared" ref="R11:R20" si="4">ROUND(F11/L11*100-100,2)</f>
        <v>20.37</v>
      </c>
      <c r="S11" s="56"/>
      <c r="T11" s="56"/>
      <c r="U11" s="56"/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56"/>
      <c r="T12" s="56"/>
      <c r="U12" s="56"/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15366.71364</v>
      </c>
      <c r="E13" s="17">
        <v>3435.7736650000002</v>
      </c>
      <c r="F13" s="13">
        <v>12297.852970622564</v>
      </c>
      <c r="G13" s="13">
        <v>12358</v>
      </c>
      <c r="H13" s="17">
        <v>3014</v>
      </c>
      <c r="I13" s="13">
        <v>10776</v>
      </c>
      <c r="J13" s="17">
        <v>7622</v>
      </c>
      <c r="K13" s="17">
        <v>1870</v>
      </c>
      <c r="L13" s="17">
        <v>6661</v>
      </c>
      <c r="M13" s="49">
        <f t="shared" ref="M13:N19" si="5">ROUND(D13/G13*100-100,2)</f>
        <v>24.35</v>
      </c>
      <c r="N13" s="49">
        <f t="shared" si="5"/>
        <v>13.99</v>
      </c>
      <c r="O13" s="49">
        <f t="shared" si="2"/>
        <v>14.12</v>
      </c>
      <c r="P13" s="49">
        <f t="shared" ref="P13:Q19" si="6">ROUND(D13/J13*100-100,2)</f>
        <v>101.61</v>
      </c>
      <c r="Q13" s="49">
        <f t="shared" si="6"/>
        <v>83.73</v>
      </c>
      <c r="R13" s="49">
        <f t="shared" si="4"/>
        <v>84.62</v>
      </c>
      <c r="S13" s="56"/>
      <c r="T13" s="56"/>
      <c r="U13" s="56"/>
    </row>
    <row r="14" spans="1:21" ht="21" x14ac:dyDescent="0.5">
      <c r="A14" s="4" t="s">
        <v>0</v>
      </c>
      <c r="B14" s="4" t="s">
        <v>12</v>
      </c>
      <c r="C14" s="3" t="s">
        <v>9</v>
      </c>
      <c r="D14" s="17">
        <v>25761.876931000003</v>
      </c>
      <c r="E14" s="17">
        <v>19267.783277999999</v>
      </c>
      <c r="F14" s="13">
        <v>68965.109949003338</v>
      </c>
      <c r="G14" s="17">
        <v>19128</v>
      </c>
      <c r="H14" s="17">
        <v>13409</v>
      </c>
      <c r="I14" s="13">
        <v>47938</v>
      </c>
      <c r="J14" s="17">
        <v>20262</v>
      </c>
      <c r="K14" s="17">
        <v>14360</v>
      </c>
      <c r="L14" s="17">
        <v>51156</v>
      </c>
      <c r="M14" s="49">
        <f t="shared" si="5"/>
        <v>34.68</v>
      </c>
      <c r="N14" s="49">
        <f t="shared" si="5"/>
        <v>43.69</v>
      </c>
      <c r="O14" s="49">
        <f t="shared" si="2"/>
        <v>43.86</v>
      </c>
      <c r="P14" s="49">
        <f t="shared" si="6"/>
        <v>27.14</v>
      </c>
      <c r="Q14" s="49">
        <f t="shared" si="6"/>
        <v>34.18</v>
      </c>
      <c r="R14" s="49">
        <f t="shared" si="4"/>
        <v>34.81</v>
      </c>
      <c r="S14" s="56"/>
      <c r="T14" s="56"/>
      <c r="U14" s="56"/>
    </row>
    <row r="15" spans="1:21" ht="21" x14ac:dyDescent="0.5">
      <c r="A15" s="4" t="s">
        <v>0</v>
      </c>
      <c r="B15" s="4" t="s">
        <v>13</v>
      </c>
      <c r="C15" s="3" t="s">
        <v>9</v>
      </c>
      <c r="D15" s="17">
        <v>20756.590781999999</v>
      </c>
      <c r="E15" s="17">
        <v>6799.0921019999996</v>
      </c>
      <c r="F15" s="13">
        <v>24337.088807681201</v>
      </c>
      <c r="G15" s="17">
        <v>20828</v>
      </c>
      <c r="H15" s="17">
        <v>6128</v>
      </c>
      <c r="I15" s="13">
        <v>21909</v>
      </c>
      <c r="J15" s="17">
        <v>16651</v>
      </c>
      <c r="K15" s="17">
        <v>5370</v>
      </c>
      <c r="L15" s="17">
        <v>19131</v>
      </c>
      <c r="M15" s="49">
        <f t="shared" si="5"/>
        <v>-0.34</v>
      </c>
      <c r="N15" s="49">
        <f t="shared" si="5"/>
        <v>10.95</v>
      </c>
      <c r="O15" s="49">
        <f t="shared" si="2"/>
        <v>11.08</v>
      </c>
      <c r="P15" s="49">
        <f t="shared" si="6"/>
        <v>24.66</v>
      </c>
      <c r="Q15" s="49">
        <f t="shared" si="6"/>
        <v>26.61</v>
      </c>
      <c r="R15" s="49">
        <f t="shared" si="4"/>
        <v>27.21</v>
      </c>
      <c r="S15" s="56"/>
      <c r="T15" s="56"/>
      <c r="U15" s="56"/>
    </row>
    <row r="16" spans="1:21" ht="21" x14ac:dyDescent="0.5">
      <c r="A16" s="4" t="s">
        <v>0</v>
      </c>
      <c r="B16" s="4" t="s">
        <v>14</v>
      </c>
      <c r="C16" s="3" t="s">
        <v>9</v>
      </c>
      <c r="D16" s="17">
        <v>0</v>
      </c>
      <c r="E16" s="17">
        <v>0</v>
      </c>
      <c r="F16" s="13">
        <v>0</v>
      </c>
      <c r="G16" s="17">
        <v>2000</v>
      </c>
      <c r="H16" s="17">
        <v>647</v>
      </c>
      <c r="I16" s="13">
        <v>2312</v>
      </c>
      <c r="J16" s="17">
        <v>24347</v>
      </c>
      <c r="K16" s="17">
        <v>7997</v>
      </c>
      <c r="L16" s="17">
        <v>28489</v>
      </c>
      <c r="M16" s="49">
        <f t="shared" ref="M16" si="7">ROUND(D16/G16*100-100,2)</f>
        <v>-100</v>
      </c>
      <c r="N16" s="49">
        <f>ROUND(E16/H16*100-100,2)</f>
        <v>-100</v>
      </c>
      <c r="O16" s="49">
        <f t="shared" ref="O16" si="8">ROUND(F16/I16*100-100,2)</f>
        <v>-100</v>
      </c>
      <c r="P16" s="49">
        <f t="shared" ref="P16" si="9">ROUND(D16/J16*100-100,2)</f>
        <v>-100</v>
      </c>
      <c r="Q16" s="49">
        <f t="shared" ref="Q16" si="10">ROUND(E16/K16*100-100,2)</f>
        <v>-100</v>
      </c>
      <c r="R16" s="49">
        <f t="shared" ref="R16" si="11">ROUND(F16/L16*100-100,2)</f>
        <v>-100</v>
      </c>
      <c r="S16" s="56"/>
      <c r="T16" s="56"/>
      <c r="U16" s="56"/>
    </row>
    <row r="17" spans="1:21" ht="21" x14ac:dyDescent="0.5">
      <c r="A17" s="4" t="s">
        <v>0</v>
      </c>
      <c r="B17" s="4" t="s">
        <v>15</v>
      </c>
      <c r="C17" s="3" t="s">
        <v>9</v>
      </c>
      <c r="D17" s="17">
        <v>265673.27</v>
      </c>
      <c r="E17" s="17">
        <v>81175.899642999997</v>
      </c>
      <c r="F17" s="13">
        <v>290522.41837124515</v>
      </c>
      <c r="G17" s="17">
        <v>268369</v>
      </c>
      <c r="H17" s="17">
        <v>80375</v>
      </c>
      <c r="I17" s="13">
        <v>287318</v>
      </c>
      <c r="J17" s="17">
        <v>260907</v>
      </c>
      <c r="K17" s="17">
        <v>83674</v>
      </c>
      <c r="L17" s="17">
        <v>298078</v>
      </c>
      <c r="M17" s="49">
        <f t="shared" si="5"/>
        <v>-1</v>
      </c>
      <c r="N17" s="49">
        <f t="shared" si="5"/>
        <v>1</v>
      </c>
      <c r="O17" s="49">
        <f t="shared" si="2"/>
        <v>1.1200000000000001</v>
      </c>
      <c r="P17" s="49">
        <f t="shared" si="6"/>
        <v>1.83</v>
      </c>
      <c r="Q17" s="49">
        <f t="shared" si="6"/>
        <v>-2.99</v>
      </c>
      <c r="R17" s="49">
        <f t="shared" si="4"/>
        <v>-2.5299999999999998</v>
      </c>
      <c r="S17" s="56"/>
      <c r="T17" s="56"/>
      <c r="U17" s="56"/>
    </row>
    <row r="18" spans="1:21" ht="21" x14ac:dyDescent="0.5">
      <c r="A18" s="4" t="s">
        <v>0</v>
      </c>
      <c r="B18" s="4" t="s">
        <v>16</v>
      </c>
      <c r="C18" s="3" t="s">
        <v>9</v>
      </c>
      <c r="D18" s="17">
        <v>220.05</v>
      </c>
      <c r="E18" s="17">
        <v>45.911456000000001</v>
      </c>
      <c r="F18" s="13">
        <v>164.30499962645189</v>
      </c>
      <c r="G18" s="17">
        <v>50</v>
      </c>
      <c r="H18" s="17">
        <v>9</v>
      </c>
      <c r="I18" s="13">
        <v>31</v>
      </c>
      <c r="J18" s="17">
        <v>334</v>
      </c>
      <c r="K18" s="17">
        <v>99</v>
      </c>
      <c r="L18" s="17">
        <v>352</v>
      </c>
      <c r="M18" s="49">
        <f t="shared" si="5"/>
        <v>340.1</v>
      </c>
      <c r="N18" s="49">
        <f t="shared" si="5"/>
        <v>410.13</v>
      </c>
      <c r="O18" s="49">
        <f t="shared" si="2"/>
        <v>430.02</v>
      </c>
      <c r="P18" s="49">
        <f>ROUND(D18/J18*100-100,2)</f>
        <v>-34.119999999999997</v>
      </c>
      <c r="Q18" s="49">
        <f t="shared" si="6"/>
        <v>-53.62</v>
      </c>
      <c r="R18" s="49">
        <f t="shared" si="4"/>
        <v>-53.32</v>
      </c>
      <c r="S18" s="56"/>
      <c r="T18" s="56"/>
      <c r="U18" s="56"/>
    </row>
    <row r="19" spans="1:21" ht="21" x14ac:dyDescent="0.5">
      <c r="A19" s="4" t="s">
        <v>0</v>
      </c>
      <c r="B19" s="4" t="s">
        <v>75</v>
      </c>
      <c r="C19" s="3" t="s">
        <v>9</v>
      </c>
      <c r="D19" s="17">
        <v>112574.96099000001</v>
      </c>
      <c r="E19" s="17">
        <v>17875.805736999999</v>
      </c>
      <c r="F19" s="13">
        <v>63982.159970246146</v>
      </c>
      <c r="G19" s="17">
        <v>118613</v>
      </c>
      <c r="H19" s="17">
        <v>17032</v>
      </c>
      <c r="I19" s="13">
        <v>60899</v>
      </c>
      <c r="J19" s="17">
        <v>147449</v>
      </c>
      <c r="K19" s="17">
        <v>26461</v>
      </c>
      <c r="L19" s="17">
        <v>94262</v>
      </c>
      <c r="M19" s="49">
        <f t="shared" si="5"/>
        <v>-5.09</v>
      </c>
      <c r="N19" s="49">
        <f t="shared" si="5"/>
        <v>4.95</v>
      </c>
      <c r="O19" s="49">
        <f t="shared" si="2"/>
        <v>5.0599999999999996</v>
      </c>
      <c r="P19" s="49">
        <f t="shared" si="6"/>
        <v>-23.65</v>
      </c>
      <c r="Q19" s="49">
        <f t="shared" si="6"/>
        <v>-32.44</v>
      </c>
      <c r="R19" s="49">
        <f t="shared" si="4"/>
        <v>-32.119999999999997</v>
      </c>
      <c r="S19" s="56"/>
      <c r="T19" s="56"/>
      <c r="U19" s="56"/>
    </row>
    <row r="20" spans="1:21" ht="21" x14ac:dyDescent="0.5">
      <c r="A20" s="4"/>
      <c r="B20" s="4" t="s">
        <v>17</v>
      </c>
      <c r="C20" s="3" t="s">
        <v>6</v>
      </c>
      <c r="D20" s="21"/>
      <c r="E20" s="17">
        <v>78578.058671000006</v>
      </c>
      <c r="F20" s="13">
        <v>281261.38837760821</v>
      </c>
      <c r="G20" s="21"/>
      <c r="H20" s="17">
        <v>66579</v>
      </c>
      <c r="I20" s="13">
        <v>238023</v>
      </c>
      <c r="J20" s="21"/>
      <c r="K20" s="17">
        <v>64718</v>
      </c>
      <c r="L20" s="17">
        <v>230549</v>
      </c>
      <c r="M20" s="54"/>
      <c r="N20" s="49">
        <f>ROUND(E20/H20*100-100,2)</f>
        <v>18.02</v>
      </c>
      <c r="O20" s="49">
        <f t="shared" si="2"/>
        <v>18.170000000000002</v>
      </c>
      <c r="P20" s="54" t="s">
        <v>7</v>
      </c>
      <c r="Q20" s="49">
        <f>ROUND(E20/K20*100-100,2)</f>
        <v>21.42</v>
      </c>
      <c r="R20" s="49">
        <f t="shared" si="4"/>
        <v>22</v>
      </c>
      <c r="S20" s="55"/>
      <c r="T20" s="56"/>
      <c r="U20" s="56"/>
    </row>
    <row r="21" spans="1:21" ht="21" x14ac:dyDescent="0.5">
      <c r="A21" s="4"/>
      <c r="B21" s="4"/>
      <c r="C21" s="3"/>
      <c r="D21" s="17"/>
      <c r="E21" s="17"/>
      <c r="F21" s="17"/>
      <c r="G21" s="17"/>
      <c r="H21" s="17"/>
      <c r="I21" s="17"/>
      <c r="J21" s="17"/>
      <c r="K21" s="17"/>
      <c r="L21" s="17"/>
      <c r="M21" s="49"/>
      <c r="N21" s="49"/>
      <c r="O21" s="49"/>
      <c r="P21" s="49"/>
      <c r="Q21" s="49"/>
      <c r="R21" s="49"/>
      <c r="S21" s="55"/>
      <c r="T21" s="56"/>
      <c r="U21" s="56"/>
    </row>
    <row r="22" spans="1:21" ht="21" x14ac:dyDescent="0.5">
      <c r="A22" s="4" t="s">
        <v>18</v>
      </c>
      <c r="B22" s="4" t="s">
        <v>19</v>
      </c>
      <c r="C22" s="3"/>
      <c r="D22" s="21"/>
      <c r="E22" s="17">
        <f t="shared" ref="E22:L22" si="12">SUM(E23:E28,E31:E32)</f>
        <v>302841.16842599999</v>
      </c>
      <c r="F22" s="17">
        <f t="shared" si="12"/>
        <v>1083968.3587980373</v>
      </c>
      <c r="G22" s="21"/>
      <c r="H22" s="17">
        <f t="shared" si="12"/>
        <v>246056</v>
      </c>
      <c r="I22" s="17">
        <f t="shared" si="12"/>
        <v>879712</v>
      </c>
      <c r="J22" s="16"/>
      <c r="K22" s="17">
        <f t="shared" si="12"/>
        <v>320719</v>
      </c>
      <c r="L22" s="17">
        <f t="shared" si="12"/>
        <v>1142515</v>
      </c>
      <c r="M22" s="54"/>
      <c r="N22" s="49">
        <f t="shared" ref="N22:N32" si="13">ROUND(E22/H22*100-100,2)</f>
        <v>23.08</v>
      </c>
      <c r="O22" s="49">
        <f t="shared" ref="O22:O32" si="14">ROUND(F22/I22*100-100,2)</f>
        <v>23.22</v>
      </c>
      <c r="P22" s="54"/>
      <c r="Q22" s="49">
        <f t="shared" ref="Q22:Q32" si="15">ROUND(E22/K22*100-100,2)</f>
        <v>-5.57</v>
      </c>
      <c r="R22" s="49">
        <f t="shared" ref="R22:R32" si="16">ROUND(F22/L22*100-100,2)</f>
        <v>-5.12</v>
      </c>
      <c r="S22" s="56"/>
      <c r="T22" s="56"/>
      <c r="U22" s="56"/>
    </row>
    <row r="23" spans="1:21" ht="21" x14ac:dyDescent="0.5">
      <c r="A23" s="4" t="s">
        <v>0</v>
      </c>
      <c r="B23" s="4" t="s">
        <v>20</v>
      </c>
      <c r="C23" s="3" t="s">
        <v>6</v>
      </c>
      <c r="D23" s="21"/>
      <c r="E23" s="17">
        <v>15863.151195</v>
      </c>
      <c r="F23" s="13">
        <v>56774.664171128694</v>
      </c>
      <c r="G23" s="21"/>
      <c r="H23" s="17">
        <v>24856</v>
      </c>
      <c r="I23" s="13">
        <v>88858</v>
      </c>
      <c r="J23" s="21"/>
      <c r="K23" s="17">
        <v>14147</v>
      </c>
      <c r="L23" s="17">
        <v>50398</v>
      </c>
      <c r="M23" s="54"/>
      <c r="N23" s="49">
        <f t="shared" si="13"/>
        <v>-36.18</v>
      </c>
      <c r="O23" s="49">
        <f t="shared" si="14"/>
        <v>-36.11</v>
      </c>
      <c r="P23" s="54" t="s">
        <v>7</v>
      </c>
      <c r="Q23" s="49">
        <f t="shared" si="15"/>
        <v>12.13</v>
      </c>
      <c r="R23" s="49">
        <f t="shared" si="16"/>
        <v>12.65</v>
      </c>
      <c r="S23" s="56"/>
      <c r="T23" s="56"/>
      <c r="U23" s="56"/>
    </row>
    <row r="24" spans="1:21" ht="21" x14ac:dyDescent="0.5">
      <c r="A24" s="4" t="s">
        <v>0</v>
      </c>
      <c r="B24" s="4" t="s">
        <v>21</v>
      </c>
      <c r="C24" s="3" t="s">
        <v>6</v>
      </c>
      <c r="D24" s="21"/>
      <c r="E24" s="17">
        <v>13456.356365</v>
      </c>
      <c r="F24" s="13">
        <v>48163.830954455276</v>
      </c>
      <c r="G24" s="21"/>
      <c r="H24" s="17">
        <v>13049</v>
      </c>
      <c r="I24" s="13">
        <v>46647</v>
      </c>
      <c r="J24" s="21"/>
      <c r="K24" s="17">
        <v>17776</v>
      </c>
      <c r="L24" s="17">
        <v>63324</v>
      </c>
      <c r="M24" s="54"/>
      <c r="N24" s="49">
        <f t="shared" si="13"/>
        <v>3.12</v>
      </c>
      <c r="O24" s="49">
        <f t="shared" si="14"/>
        <v>3.25</v>
      </c>
      <c r="P24" s="54" t="s">
        <v>7</v>
      </c>
      <c r="Q24" s="49">
        <f t="shared" si="15"/>
        <v>-24.3</v>
      </c>
      <c r="R24" s="49">
        <f t="shared" si="16"/>
        <v>-23.94</v>
      </c>
      <c r="S24" s="56"/>
      <c r="T24" s="56"/>
      <c r="U24" s="56"/>
    </row>
    <row r="25" spans="1:21" ht="21" x14ac:dyDescent="0.5">
      <c r="A25" s="4" t="s">
        <v>0</v>
      </c>
      <c r="B25" s="4" t="s">
        <v>22</v>
      </c>
      <c r="C25" s="3" t="s">
        <v>6</v>
      </c>
      <c r="D25" s="21"/>
      <c r="E25" s="17">
        <v>15634.963849</v>
      </c>
      <c r="F25" s="13">
        <v>55965.536721369826</v>
      </c>
      <c r="G25" s="21"/>
      <c r="H25" s="17">
        <v>10676</v>
      </c>
      <c r="I25" s="13">
        <v>38168</v>
      </c>
      <c r="J25" s="21"/>
      <c r="K25" s="17">
        <v>15674</v>
      </c>
      <c r="L25" s="17">
        <v>55837</v>
      </c>
      <c r="M25" s="54"/>
      <c r="N25" s="49">
        <f t="shared" si="13"/>
        <v>46.45</v>
      </c>
      <c r="O25" s="49">
        <f t="shared" si="14"/>
        <v>46.63</v>
      </c>
      <c r="P25" s="54" t="s">
        <v>7</v>
      </c>
      <c r="Q25" s="49">
        <f t="shared" si="15"/>
        <v>-0.25</v>
      </c>
      <c r="R25" s="49">
        <f t="shared" si="16"/>
        <v>0.23</v>
      </c>
      <c r="S25" s="56"/>
      <c r="T25" s="56"/>
      <c r="U25" s="56"/>
    </row>
    <row r="26" spans="1:21" ht="21" x14ac:dyDescent="0.5">
      <c r="A26" s="4" t="s">
        <v>0</v>
      </c>
      <c r="B26" s="4" t="s">
        <v>23</v>
      </c>
      <c r="C26" s="3" t="s">
        <v>6</v>
      </c>
      <c r="D26" s="21"/>
      <c r="E26" s="17">
        <v>5232.1089270000002</v>
      </c>
      <c r="F26" s="13">
        <v>18726.267483388576</v>
      </c>
      <c r="G26" s="21"/>
      <c r="H26" s="17">
        <v>3903</v>
      </c>
      <c r="I26" s="13">
        <v>13954</v>
      </c>
      <c r="J26" s="21"/>
      <c r="K26" s="17">
        <v>3422</v>
      </c>
      <c r="L26" s="17">
        <v>12189</v>
      </c>
      <c r="M26" s="54"/>
      <c r="N26" s="49">
        <f t="shared" si="13"/>
        <v>34.049999999999997</v>
      </c>
      <c r="O26" s="49">
        <f t="shared" si="14"/>
        <v>34.200000000000003</v>
      </c>
      <c r="P26" s="54" t="s">
        <v>7</v>
      </c>
      <c r="Q26" s="49">
        <f t="shared" si="15"/>
        <v>52.9</v>
      </c>
      <c r="R26" s="49">
        <f t="shared" si="16"/>
        <v>53.63</v>
      </c>
      <c r="S26" s="56"/>
      <c r="T26" s="56"/>
      <c r="U26" s="56"/>
    </row>
    <row r="27" spans="1:21" ht="21" x14ac:dyDescent="0.5">
      <c r="A27" s="4" t="s">
        <v>0</v>
      </c>
      <c r="B27" s="4" t="s">
        <v>24</v>
      </c>
      <c r="C27" s="3" t="s">
        <v>6</v>
      </c>
      <c r="D27" s="21"/>
      <c r="E27" s="17">
        <v>100244.04858</v>
      </c>
      <c r="F27" s="13">
        <v>358805.65592611564</v>
      </c>
      <c r="G27" s="21"/>
      <c r="H27" s="17">
        <v>66231</v>
      </c>
      <c r="I27" s="13">
        <v>236789</v>
      </c>
      <c r="J27" s="21"/>
      <c r="K27" s="17">
        <v>152033</v>
      </c>
      <c r="L27" s="17">
        <v>541596</v>
      </c>
      <c r="M27" s="54"/>
      <c r="N27" s="49">
        <f t="shared" si="13"/>
        <v>51.36</v>
      </c>
      <c r="O27" s="49">
        <f t="shared" si="14"/>
        <v>51.53</v>
      </c>
      <c r="P27" s="54" t="s">
        <v>7</v>
      </c>
      <c r="Q27" s="49">
        <f t="shared" si="15"/>
        <v>-34.06</v>
      </c>
      <c r="R27" s="49">
        <f t="shared" si="16"/>
        <v>-33.75</v>
      </c>
      <c r="S27" s="56"/>
      <c r="T27" s="56"/>
      <c r="U27" s="56"/>
    </row>
    <row r="28" spans="1:21" ht="21" x14ac:dyDescent="0.5">
      <c r="A28" s="4" t="s">
        <v>0</v>
      </c>
      <c r="B28" s="4" t="s">
        <v>25</v>
      </c>
      <c r="C28" s="3" t="s">
        <v>6</v>
      </c>
      <c r="D28" s="21"/>
      <c r="E28" s="17">
        <v>75322.890518</v>
      </c>
      <c r="F28" s="17">
        <v>269604.59591917682</v>
      </c>
      <c r="G28" s="21"/>
      <c r="H28" s="17">
        <v>59496</v>
      </c>
      <c r="I28" s="17">
        <v>212699</v>
      </c>
      <c r="J28" s="21"/>
      <c r="K28" s="17">
        <v>48781</v>
      </c>
      <c r="L28" s="17">
        <v>173776</v>
      </c>
      <c r="M28" s="54"/>
      <c r="N28" s="49">
        <f t="shared" si="13"/>
        <v>26.6</v>
      </c>
      <c r="O28" s="49">
        <f t="shared" si="14"/>
        <v>26.75</v>
      </c>
      <c r="P28" s="54" t="s">
        <v>7</v>
      </c>
      <c r="Q28" s="49">
        <f t="shared" si="15"/>
        <v>54.41</v>
      </c>
      <c r="R28" s="49">
        <f t="shared" si="16"/>
        <v>55.14</v>
      </c>
      <c r="S28" s="56"/>
      <c r="T28" s="56"/>
      <c r="U28" s="56"/>
    </row>
    <row r="29" spans="1:21" ht="21" x14ac:dyDescent="0.5">
      <c r="A29" s="4"/>
      <c r="B29" s="4" t="s">
        <v>26</v>
      </c>
      <c r="C29" s="3" t="s">
        <v>6</v>
      </c>
      <c r="D29" s="21"/>
      <c r="E29" s="17">
        <v>49415.354915999997</v>
      </c>
      <c r="F29" s="13">
        <v>176878.60531028945</v>
      </c>
      <c r="G29" s="21"/>
      <c r="H29" s="17">
        <v>41631</v>
      </c>
      <c r="I29" s="13">
        <v>148832</v>
      </c>
      <c r="J29" s="21"/>
      <c r="K29" s="17">
        <v>35118</v>
      </c>
      <c r="L29" s="17">
        <v>125103</v>
      </c>
      <c r="M29" s="54"/>
      <c r="N29" s="49">
        <f t="shared" si="13"/>
        <v>18.7</v>
      </c>
      <c r="O29" s="49">
        <f t="shared" si="14"/>
        <v>18.84</v>
      </c>
      <c r="P29" s="54" t="s">
        <v>7</v>
      </c>
      <c r="Q29" s="49">
        <f t="shared" si="15"/>
        <v>40.71</v>
      </c>
      <c r="R29" s="49">
        <f t="shared" si="16"/>
        <v>41.39</v>
      </c>
      <c r="S29" s="56"/>
      <c r="T29" s="56"/>
      <c r="U29" s="56"/>
    </row>
    <row r="30" spans="1:21" ht="21" x14ac:dyDescent="0.5">
      <c r="A30" s="4"/>
      <c r="B30" s="4" t="s">
        <v>27</v>
      </c>
      <c r="C30" s="3" t="s">
        <v>6</v>
      </c>
      <c r="D30" s="21"/>
      <c r="E30" s="17">
        <v>25907.535602</v>
      </c>
      <c r="F30" s="13">
        <v>92725.990608887339</v>
      </c>
      <c r="G30" s="21"/>
      <c r="H30" s="17">
        <v>17865</v>
      </c>
      <c r="I30" s="13">
        <v>63867</v>
      </c>
      <c r="J30" s="21"/>
      <c r="K30" s="17">
        <v>13663</v>
      </c>
      <c r="L30" s="17">
        <v>48672</v>
      </c>
      <c r="M30" s="54"/>
      <c r="N30" s="49">
        <f t="shared" si="13"/>
        <v>45.02</v>
      </c>
      <c r="O30" s="49">
        <f t="shared" si="14"/>
        <v>45.19</v>
      </c>
      <c r="P30" s="54" t="s">
        <v>7</v>
      </c>
      <c r="Q30" s="49">
        <f t="shared" si="15"/>
        <v>89.62</v>
      </c>
      <c r="R30" s="49">
        <f t="shared" si="16"/>
        <v>90.51</v>
      </c>
      <c r="S30" s="56"/>
      <c r="T30" s="56"/>
      <c r="U30" s="56"/>
    </row>
    <row r="31" spans="1:21" ht="21" x14ac:dyDescent="0.5">
      <c r="A31" s="4" t="s">
        <v>0</v>
      </c>
      <c r="B31" s="4" t="s">
        <v>28</v>
      </c>
      <c r="C31" s="3" t="s">
        <v>6</v>
      </c>
      <c r="D31" s="21"/>
      <c r="E31" s="17">
        <v>3429.8982299999998</v>
      </c>
      <c r="F31" s="13">
        <v>12276.340577636009</v>
      </c>
      <c r="G31" s="21"/>
      <c r="H31" s="17">
        <v>3211</v>
      </c>
      <c r="I31" s="13">
        <v>11479</v>
      </c>
      <c r="J31" s="21"/>
      <c r="K31" s="17">
        <v>1915</v>
      </c>
      <c r="L31" s="17">
        <v>6822</v>
      </c>
      <c r="M31" s="54"/>
      <c r="N31" s="49">
        <f t="shared" si="13"/>
        <v>6.82</v>
      </c>
      <c r="O31" s="49">
        <f t="shared" si="14"/>
        <v>6.95</v>
      </c>
      <c r="P31" s="54" t="s">
        <v>7</v>
      </c>
      <c r="Q31" s="49">
        <f t="shared" si="15"/>
        <v>79.11</v>
      </c>
      <c r="R31" s="49">
        <f t="shared" si="16"/>
        <v>79.95</v>
      </c>
      <c r="S31" s="56"/>
      <c r="T31" s="56"/>
      <c r="U31" s="56"/>
    </row>
    <row r="32" spans="1:21" ht="21" x14ac:dyDescent="0.5">
      <c r="B32" s="4" t="s">
        <v>29</v>
      </c>
      <c r="C32" s="3" t="s">
        <v>6</v>
      </c>
      <c r="D32" s="21"/>
      <c r="E32" s="17">
        <v>73657.750761999996</v>
      </c>
      <c r="F32" s="13">
        <v>263651.46704476647</v>
      </c>
      <c r="G32" s="21"/>
      <c r="H32" s="17">
        <v>64634</v>
      </c>
      <c r="I32" s="13">
        <v>231118</v>
      </c>
      <c r="J32" s="21"/>
      <c r="K32" s="17">
        <v>66971</v>
      </c>
      <c r="L32" s="17">
        <v>238573</v>
      </c>
      <c r="M32" s="54"/>
      <c r="N32" s="49">
        <f t="shared" si="13"/>
        <v>13.96</v>
      </c>
      <c r="O32" s="49">
        <f t="shared" si="14"/>
        <v>14.08</v>
      </c>
      <c r="P32" s="54" t="s">
        <v>7</v>
      </c>
      <c r="Q32" s="49">
        <f t="shared" si="15"/>
        <v>9.98</v>
      </c>
      <c r="R32" s="49">
        <f t="shared" si="16"/>
        <v>10.51</v>
      </c>
      <c r="S32" s="56"/>
      <c r="T32" s="56"/>
      <c r="U32" s="56"/>
    </row>
    <row r="33" spans="1:21" ht="21" x14ac:dyDescent="0.5">
      <c r="B33" s="4"/>
      <c r="C33" s="3"/>
      <c r="D33" s="21"/>
      <c r="E33" s="17"/>
      <c r="F33" s="13"/>
      <c r="G33" s="21"/>
      <c r="H33" s="17"/>
      <c r="I33" s="17"/>
      <c r="J33" s="16"/>
      <c r="K33" s="17"/>
      <c r="L33" s="17"/>
      <c r="M33" s="50"/>
      <c r="N33" s="49"/>
      <c r="O33" s="49"/>
      <c r="P33" s="50"/>
      <c r="Q33" s="49"/>
      <c r="R33" s="49"/>
      <c r="S33" s="56"/>
      <c r="T33" s="56"/>
      <c r="U33" s="56"/>
    </row>
    <row r="34" spans="1:21" ht="21" x14ac:dyDescent="0.5">
      <c r="A34" s="2" t="s">
        <v>30</v>
      </c>
      <c r="B34" s="4" t="s">
        <v>31</v>
      </c>
      <c r="C34" s="3"/>
      <c r="D34" s="21"/>
      <c r="E34" s="17">
        <f t="shared" ref="E34:F34" si="17">SUM(E35,E46,E47)</f>
        <v>97190.470917999992</v>
      </c>
      <c r="F34" s="17">
        <f t="shared" si="17"/>
        <v>347894.85017674108</v>
      </c>
      <c r="G34" s="21"/>
      <c r="H34" s="17">
        <f t="shared" ref="H34:I34" si="18">SUM(H35,H46,H47)</f>
        <v>92174</v>
      </c>
      <c r="I34" s="17">
        <f t="shared" si="18"/>
        <v>329525</v>
      </c>
      <c r="J34" s="21"/>
      <c r="K34" s="17">
        <f t="shared" ref="K34:L34" si="19">SUM(K35,K46,K47)</f>
        <v>76298</v>
      </c>
      <c r="L34" s="17">
        <f t="shared" si="19"/>
        <v>271797</v>
      </c>
      <c r="M34" s="54"/>
      <c r="N34" s="49">
        <f t="shared" ref="N34:N47" si="20">ROUND(E34/H34*100-100,2)</f>
        <v>5.44</v>
      </c>
      <c r="O34" s="49">
        <f t="shared" ref="O34:O47" si="21">ROUND(F34/I34*100-100,2)</f>
        <v>5.57</v>
      </c>
      <c r="P34" s="54"/>
      <c r="Q34" s="49">
        <f t="shared" ref="Q34:Q47" si="22">ROUND(E34/K34*100-100,2)</f>
        <v>27.38</v>
      </c>
      <c r="R34" s="49">
        <f t="shared" ref="R34:R47" si="23">ROUND(F34/L34*100-100,2)</f>
        <v>28</v>
      </c>
      <c r="S34" s="56"/>
      <c r="T34" s="56"/>
      <c r="U34" s="56"/>
    </row>
    <row r="35" spans="1:21" ht="21" x14ac:dyDescent="0.5">
      <c r="B35" s="4" t="s">
        <v>32</v>
      </c>
      <c r="C35" s="3" t="s">
        <v>6</v>
      </c>
      <c r="D35" s="21"/>
      <c r="E35" s="17">
        <f>SUM(E36,E40,E44,E45)</f>
        <v>94720.536712999994</v>
      </c>
      <c r="F35" s="17">
        <f t="shared" ref="F35" si="24">SUM(F36,F40,F44,F45)</f>
        <v>339055.2585011886</v>
      </c>
      <c r="G35" s="21"/>
      <c r="H35" s="17">
        <f>SUM(H36,H40,H44,H45)</f>
        <v>84621</v>
      </c>
      <c r="I35" s="17">
        <f t="shared" ref="I35" si="25">SUM(I36,I40,I44,I45)</f>
        <v>302527</v>
      </c>
      <c r="J35" s="21"/>
      <c r="K35" s="17">
        <f>SUM(K36,K40,K44,K45)</f>
        <v>72105</v>
      </c>
      <c r="L35" s="17">
        <f t="shared" ref="L35" si="26">SUM(L36,L40,L44,L45)</f>
        <v>256860</v>
      </c>
      <c r="M35" s="54"/>
      <c r="N35" s="49">
        <f t="shared" si="20"/>
        <v>11.94</v>
      </c>
      <c r="O35" s="49">
        <f t="shared" si="21"/>
        <v>12.07</v>
      </c>
      <c r="P35" s="54" t="s">
        <v>7</v>
      </c>
      <c r="Q35" s="49">
        <f t="shared" si="22"/>
        <v>31.36</v>
      </c>
      <c r="R35" s="49">
        <f t="shared" si="23"/>
        <v>32</v>
      </c>
      <c r="S35" s="56"/>
      <c r="T35" s="56"/>
      <c r="U35" s="56"/>
    </row>
    <row r="36" spans="1:21" ht="21" x14ac:dyDescent="0.5">
      <c r="B36" s="4" t="s">
        <v>33</v>
      </c>
      <c r="C36" s="3" t="s">
        <v>6</v>
      </c>
      <c r="D36" s="21"/>
      <c r="E36" s="17">
        <f t="shared" ref="E36:F36" si="27">SUM(E37:E39)</f>
        <v>6881.0174440000001</v>
      </c>
      <c r="F36" s="17">
        <f t="shared" si="27"/>
        <v>24622.978921014172</v>
      </c>
      <c r="G36" s="21"/>
      <c r="H36" s="17">
        <f t="shared" ref="H36:I36" si="28">SUM(H37:H39)</f>
        <v>12021</v>
      </c>
      <c r="I36" s="17">
        <f t="shared" si="28"/>
        <v>42973</v>
      </c>
      <c r="J36" s="21"/>
      <c r="K36" s="17">
        <f t="shared" ref="K36:L36" si="29">SUM(K37:K39)</f>
        <v>10877</v>
      </c>
      <c r="L36" s="17">
        <f t="shared" si="29"/>
        <v>38746</v>
      </c>
      <c r="M36" s="54"/>
      <c r="N36" s="49">
        <f t="shared" si="20"/>
        <v>-42.76</v>
      </c>
      <c r="O36" s="49">
        <f t="shared" si="21"/>
        <v>-42.7</v>
      </c>
      <c r="P36" s="54" t="s">
        <v>7</v>
      </c>
      <c r="Q36" s="49">
        <f t="shared" si="22"/>
        <v>-36.74</v>
      </c>
      <c r="R36" s="49">
        <f t="shared" si="23"/>
        <v>-36.450000000000003</v>
      </c>
      <c r="S36" s="56"/>
      <c r="T36" s="56"/>
      <c r="U36" s="56"/>
    </row>
    <row r="37" spans="1:21" ht="21" x14ac:dyDescent="0.5">
      <c r="B37" s="4" t="s">
        <v>34</v>
      </c>
      <c r="C37" s="3" t="s">
        <v>6</v>
      </c>
      <c r="D37" s="21"/>
      <c r="E37" s="17">
        <v>1258.0863629999999</v>
      </c>
      <c r="F37" s="13">
        <v>4502.4076037418099</v>
      </c>
      <c r="G37" s="21"/>
      <c r="H37" s="17">
        <v>3520</v>
      </c>
      <c r="I37" s="13">
        <v>12586</v>
      </c>
      <c r="J37" s="21"/>
      <c r="K37" s="17">
        <v>2957</v>
      </c>
      <c r="L37" s="17">
        <v>10534</v>
      </c>
      <c r="M37" s="54"/>
      <c r="N37" s="49">
        <f t="shared" si="20"/>
        <v>-64.260000000000005</v>
      </c>
      <c r="O37" s="49">
        <f t="shared" si="21"/>
        <v>-64.23</v>
      </c>
      <c r="P37" s="54" t="s">
        <v>7</v>
      </c>
      <c r="Q37" s="49">
        <f t="shared" si="22"/>
        <v>-57.45</v>
      </c>
      <c r="R37" s="49">
        <f t="shared" si="23"/>
        <v>-57.26</v>
      </c>
      <c r="S37" s="56"/>
      <c r="T37" s="56"/>
      <c r="U37" s="56"/>
    </row>
    <row r="38" spans="1:21" ht="21" x14ac:dyDescent="0.5">
      <c r="B38" s="4" t="s">
        <v>35</v>
      </c>
      <c r="C38" s="3" t="s">
        <v>6</v>
      </c>
      <c r="D38" s="21"/>
      <c r="E38" s="17">
        <v>5573.4386370000002</v>
      </c>
      <c r="F38" s="13">
        <v>19943.556355141594</v>
      </c>
      <c r="G38" s="21"/>
      <c r="H38" s="17">
        <v>8462</v>
      </c>
      <c r="I38" s="13">
        <v>30247</v>
      </c>
      <c r="J38" s="21"/>
      <c r="K38" s="17">
        <v>7833</v>
      </c>
      <c r="L38" s="17">
        <v>27903</v>
      </c>
      <c r="M38" s="54"/>
      <c r="N38" s="49">
        <f t="shared" si="20"/>
        <v>-34.14</v>
      </c>
      <c r="O38" s="49">
        <f t="shared" si="21"/>
        <v>-34.06</v>
      </c>
      <c r="P38" s="54" t="s">
        <v>7</v>
      </c>
      <c r="Q38" s="49">
        <f t="shared" si="22"/>
        <v>-28.85</v>
      </c>
      <c r="R38" s="49">
        <f t="shared" si="23"/>
        <v>-28.53</v>
      </c>
      <c r="S38" s="56"/>
      <c r="T38" s="56"/>
      <c r="U38" s="56"/>
    </row>
    <row r="39" spans="1:21" ht="21" x14ac:dyDescent="0.5">
      <c r="B39" s="4" t="s">
        <v>36</v>
      </c>
      <c r="C39" s="3" t="s">
        <v>6</v>
      </c>
      <c r="D39" s="21"/>
      <c r="E39" s="17">
        <v>49.492443999999999</v>
      </c>
      <c r="F39" s="13">
        <v>177.01496213076857</v>
      </c>
      <c r="G39" s="21"/>
      <c r="H39" s="17">
        <v>39</v>
      </c>
      <c r="I39" s="13">
        <v>140</v>
      </c>
      <c r="J39" s="21"/>
      <c r="K39" s="17">
        <v>87</v>
      </c>
      <c r="L39" s="17">
        <v>309</v>
      </c>
      <c r="M39" s="54"/>
      <c r="N39" s="49">
        <f>ROUND(E39/H39*100-100,2)</f>
        <v>26.9</v>
      </c>
      <c r="O39" s="49">
        <f t="shared" si="21"/>
        <v>26.44</v>
      </c>
      <c r="P39" s="54" t="s">
        <v>7</v>
      </c>
      <c r="Q39" s="49">
        <f t="shared" si="22"/>
        <v>-43.11</v>
      </c>
      <c r="R39" s="49">
        <f t="shared" si="23"/>
        <v>-42.71</v>
      </c>
      <c r="S39" s="56"/>
      <c r="T39" s="56"/>
      <c r="U39" s="56"/>
    </row>
    <row r="40" spans="1:21" ht="21" x14ac:dyDescent="0.5">
      <c r="B40" s="4" t="s">
        <v>37</v>
      </c>
      <c r="C40" s="3" t="s">
        <v>6</v>
      </c>
      <c r="D40" s="21"/>
      <c r="E40" s="17">
        <f t="shared" ref="E40:L40" si="30">SUM(E41:E43)</f>
        <v>77655.812195999999</v>
      </c>
      <c r="F40" s="17">
        <f t="shared" si="30"/>
        <v>277983.93873101647</v>
      </c>
      <c r="G40" s="21"/>
      <c r="H40" s="17">
        <f t="shared" si="30"/>
        <v>62497</v>
      </c>
      <c r="I40" s="17">
        <f t="shared" si="30"/>
        <v>223437</v>
      </c>
      <c r="J40" s="21"/>
      <c r="K40" s="17">
        <f t="shared" si="30"/>
        <v>51936</v>
      </c>
      <c r="L40" s="17">
        <f t="shared" si="30"/>
        <v>185013</v>
      </c>
      <c r="M40" s="54"/>
      <c r="N40" s="49">
        <f t="shared" si="20"/>
        <v>24.26</v>
      </c>
      <c r="O40" s="49">
        <f t="shared" si="21"/>
        <v>24.41</v>
      </c>
      <c r="P40" s="54" t="s">
        <v>7</v>
      </c>
      <c r="Q40" s="49">
        <f t="shared" si="22"/>
        <v>49.52</v>
      </c>
      <c r="R40" s="49">
        <f t="shared" si="23"/>
        <v>50.25</v>
      </c>
      <c r="S40" s="56"/>
      <c r="T40" s="56"/>
      <c r="U40" s="56"/>
    </row>
    <row r="41" spans="1:21" ht="21" x14ac:dyDescent="0.5">
      <c r="B41" s="4" t="s">
        <v>34</v>
      </c>
      <c r="C41" s="3" t="s">
        <v>6</v>
      </c>
      <c r="D41" s="21"/>
      <c r="E41" s="17">
        <v>13501.207288</v>
      </c>
      <c r="F41" s="13">
        <v>48328.34985155816</v>
      </c>
      <c r="G41" s="21"/>
      <c r="H41" s="17">
        <v>13157</v>
      </c>
      <c r="I41" s="13">
        <v>47039</v>
      </c>
      <c r="J41" s="21"/>
      <c r="K41" s="17">
        <v>12061</v>
      </c>
      <c r="L41" s="17">
        <v>42965</v>
      </c>
      <c r="M41" s="54"/>
      <c r="N41" s="49">
        <f t="shared" si="20"/>
        <v>2.62</v>
      </c>
      <c r="O41" s="49">
        <f t="shared" si="21"/>
        <v>2.74</v>
      </c>
      <c r="P41" s="54" t="s">
        <v>7</v>
      </c>
      <c r="Q41" s="49">
        <f t="shared" si="22"/>
        <v>11.94</v>
      </c>
      <c r="R41" s="49">
        <f t="shared" si="23"/>
        <v>12.48</v>
      </c>
      <c r="S41" s="56"/>
      <c r="T41" s="56"/>
      <c r="U41" s="56"/>
    </row>
    <row r="42" spans="1:21" ht="21" x14ac:dyDescent="0.5">
      <c r="B42" s="4" t="s">
        <v>35</v>
      </c>
      <c r="C42" s="3" t="s">
        <v>6</v>
      </c>
      <c r="D42" s="21"/>
      <c r="E42" s="17">
        <v>61657.689313000003</v>
      </c>
      <c r="F42" s="13">
        <v>220717.94392177457</v>
      </c>
      <c r="G42" s="21"/>
      <c r="H42" s="17">
        <v>47549</v>
      </c>
      <c r="I42" s="13">
        <v>169993</v>
      </c>
      <c r="J42" s="21"/>
      <c r="K42" s="17">
        <v>38504</v>
      </c>
      <c r="L42" s="17">
        <v>137164</v>
      </c>
      <c r="M42" s="54"/>
      <c r="N42" s="49">
        <f t="shared" si="20"/>
        <v>29.67</v>
      </c>
      <c r="O42" s="49">
        <f t="shared" si="21"/>
        <v>29.84</v>
      </c>
      <c r="P42" s="54" t="s">
        <v>7</v>
      </c>
      <c r="Q42" s="49">
        <f t="shared" si="22"/>
        <v>60.13</v>
      </c>
      <c r="R42" s="49">
        <f t="shared" si="23"/>
        <v>60.92</v>
      </c>
      <c r="S42" s="56"/>
      <c r="T42" s="56"/>
      <c r="U42" s="56"/>
    </row>
    <row r="43" spans="1:21" ht="21" x14ac:dyDescent="0.5">
      <c r="B43" s="4" t="s">
        <v>36</v>
      </c>
      <c r="C43" s="3" t="s">
        <v>6</v>
      </c>
      <c r="D43" s="21"/>
      <c r="E43" s="17">
        <v>2496.9155949999999</v>
      </c>
      <c r="F43" s="13">
        <v>8937.6449576837222</v>
      </c>
      <c r="G43" s="21"/>
      <c r="H43" s="17">
        <v>1791</v>
      </c>
      <c r="I43" s="13">
        <v>6405</v>
      </c>
      <c r="J43" s="21"/>
      <c r="K43" s="17">
        <v>1371</v>
      </c>
      <c r="L43" s="17">
        <v>4884</v>
      </c>
      <c r="M43" s="54"/>
      <c r="N43" s="49">
        <f t="shared" si="20"/>
        <v>39.409999999999997</v>
      </c>
      <c r="O43" s="49">
        <f t="shared" si="21"/>
        <v>39.54</v>
      </c>
      <c r="P43" s="54" t="s">
        <v>7</v>
      </c>
      <c r="Q43" s="49">
        <f t="shared" ref="Q43" si="31">ROUND(E43/K43*100-100,2)</f>
        <v>82.12</v>
      </c>
      <c r="R43" s="49">
        <f t="shared" ref="R43" si="32">ROUND(F43/L43*100-100,2)</f>
        <v>83</v>
      </c>
      <c r="S43" s="56"/>
      <c r="T43" s="56"/>
      <c r="U43" s="56"/>
    </row>
    <row r="44" spans="1:21" ht="21" x14ac:dyDescent="0.5">
      <c r="B44" s="4" t="s">
        <v>38</v>
      </c>
      <c r="C44" s="3" t="s">
        <v>6</v>
      </c>
      <c r="D44" s="21"/>
      <c r="E44" s="17">
        <v>9368.3290099999995</v>
      </c>
      <c r="F44" s="13">
        <v>33530.388729001024</v>
      </c>
      <c r="G44" s="21"/>
      <c r="H44" s="17">
        <v>8898</v>
      </c>
      <c r="I44" s="13">
        <v>31810</v>
      </c>
      <c r="J44" s="21"/>
      <c r="K44" s="17">
        <v>8490</v>
      </c>
      <c r="L44" s="17">
        <v>30244</v>
      </c>
      <c r="M44" s="54"/>
      <c r="N44" s="49">
        <f t="shared" si="20"/>
        <v>5.29</v>
      </c>
      <c r="O44" s="49">
        <f t="shared" si="21"/>
        <v>5.41</v>
      </c>
      <c r="P44" s="54" t="s">
        <v>7</v>
      </c>
      <c r="Q44" s="49">
        <f t="shared" si="22"/>
        <v>10.35</v>
      </c>
      <c r="R44" s="49">
        <f t="shared" si="23"/>
        <v>10.87</v>
      </c>
      <c r="S44" s="56"/>
      <c r="T44" s="56"/>
      <c r="U44" s="56"/>
    </row>
    <row r="45" spans="1:21" ht="21" x14ac:dyDescent="0.5">
      <c r="B45" s="4" t="s">
        <v>39</v>
      </c>
      <c r="C45" s="3" t="s">
        <v>6</v>
      </c>
      <c r="D45" s="21"/>
      <c r="E45" s="17">
        <v>815.378063</v>
      </c>
      <c r="F45" s="13">
        <v>2917.9521201568846</v>
      </c>
      <c r="G45" s="21"/>
      <c r="H45" s="17">
        <v>1205</v>
      </c>
      <c r="I45" s="13">
        <v>4307</v>
      </c>
      <c r="J45" s="21"/>
      <c r="K45" s="17">
        <v>802</v>
      </c>
      <c r="L45" s="17">
        <v>2857</v>
      </c>
      <c r="M45" s="54"/>
      <c r="N45" s="49">
        <f t="shared" si="20"/>
        <v>-32.33</v>
      </c>
      <c r="O45" s="49">
        <f t="shared" si="21"/>
        <v>-32.25</v>
      </c>
      <c r="P45" s="54" t="s">
        <v>7</v>
      </c>
      <c r="Q45" s="49">
        <f t="shared" si="22"/>
        <v>1.67</v>
      </c>
      <c r="R45" s="49">
        <f t="shared" si="23"/>
        <v>2.13</v>
      </c>
      <c r="S45" s="56"/>
      <c r="T45" s="56"/>
      <c r="U45" s="56"/>
    </row>
    <row r="46" spans="1:21" ht="21" x14ac:dyDescent="0.5">
      <c r="B46" s="4" t="s">
        <v>40</v>
      </c>
      <c r="C46" s="3" t="s">
        <v>6</v>
      </c>
      <c r="D46" s="21"/>
      <c r="E46" s="17">
        <v>612.07926699999996</v>
      </c>
      <c r="F46" s="13">
        <v>2190.4326181629654</v>
      </c>
      <c r="G46" s="21"/>
      <c r="H46" s="17">
        <v>7129</v>
      </c>
      <c r="I46" s="13">
        <v>25482</v>
      </c>
      <c r="J46" s="21"/>
      <c r="K46" s="17">
        <v>4123</v>
      </c>
      <c r="L46" s="17">
        <v>14688</v>
      </c>
      <c r="M46" s="54"/>
      <c r="N46" s="49">
        <f t="shared" si="20"/>
        <v>-91.41</v>
      </c>
      <c r="O46" s="49">
        <f t="shared" si="21"/>
        <v>-91.4</v>
      </c>
      <c r="P46" s="54" t="s">
        <v>7</v>
      </c>
      <c r="Q46" s="49">
        <f t="shared" ref="Q46" si="33">ROUND(E46/K46*100-100,2)</f>
        <v>-85.15</v>
      </c>
      <c r="R46" s="49">
        <f t="shared" ref="R46" si="34">ROUND(F46/L46*100-100,2)</f>
        <v>-85.09</v>
      </c>
      <c r="S46" s="56"/>
      <c r="T46" s="56"/>
      <c r="U46" s="56"/>
    </row>
    <row r="47" spans="1:21" ht="21" x14ac:dyDescent="0.5">
      <c r="B47" s="4" t="s">
        <v>41</v>
      </c>
      <c r="C47" s="3" t="s">
        <v>6</v>
      </c>
      <c r="D47" s="21"/>
      <c r="E47" s="17">
        <v>1857.8549379999999</v>
      </c>
      <c r="F47" s="13">
        <v>6649.1590573895292</v>
      </c>
      <c r="G47" s="21"/>
      <c r="H47" s="17">
        <v>424</v>
      </c>
      <c r="I47" s="13">
        <v>1516</v>
      </c>
      <c r="J47" s="21"/>
      <c r="K47" s="17">
        <v>70</v>
      </c>
      <c r="L47" s="17">
        <v>249</v>
      </c>
      <c r="M47" s="54"/>
      <c r="N47" s="49">
        <f t="shared" si="20"/>
        <v>338.17</v>
      </c>
      <c r="O47" s="49">
        <f t="shared" si="21"/>
        <v>338.6</v>
      </c>
      <c r="P47" s="54" t="s">
        <v>7</v>
      </c>
      <c r="Q47" s="49">
        <f t="shared" si="22"/>
        <v>2554.08</v>
      </c>
      <c r="R47" s="49">
        <f t="shared" si="23"/>
        <v>2570.35</v>
      </c>
      <c r="S47" s="56"/>
      <c r="T47" s="56"/>
      <c r="U47" s="56"/>
    </row>
    <row r="48" spans="1:21" ht="21" x14ac:dyDescent="0.5">
      <c r="A48" s="57"/>
      <c r="B48" s="58"/>
      <c r="C48" s="59"/>
      <c r="D48" s="60"/>
      <c r="E48" s="61"/>
      <c r="F48" s="60"/>
      <c r="G48" s="60"/>
      <c r="H48" s="61"/>
      <c r="I48" s="60"/>
      <c r="J48" s="62"/>
      <c r="K48" s="63"/>
      <c r="L48" s="62"/>
      <c r="M48" s="64"/>
      <c r="N48" s="65"/>
      <c r="O48" s="65"/>
      <c r="P48" s="66"/>
      <c r="Q48" s="64"/>
      <c r="R48" s="64"/>
      <c r="S48" s="55"/>
      <c r="T48" s="56"/>
      <c r="U48" s="56"/>
    </row>
    <row r="49" spans="1:21" x14ac:dyDescent="0.45">
      <c r="A49" s="67"/>
      <c r="B49" s="4"/>
      <c r="C49" s="52"/>
      <c r="D49" s="12"/>
      <c r="E49" s="68"/>
      <c r="F49" s="12"/>
      <c r="G49" s="12"/>
      <c r="H49" s="68"/>
      <c r="I49" s="12"/>
      <c r="J49" s="69"/>
      <c r="K49" s="70"/>
      <c r="L49" s="69"/>
      <c r="M49" s="71"/>
      <c r="P49" s="71" t="s">
        <v>42</v>
      </c>
      <c r="Q49" s="71"/>
      <c r="R49" s="71"/>
      <c r="S49" s="35"/>
      <c r="T49" s="36"/>
      <c r="U49" s="36"/>
    </row>
    <row r="50" spans="1:21" x14ac:dyDescent="0.45">
      <c r="A50" s="67"/>
      <c r="B50" s="72"/>
      <c r="C50" s="72"/>
      <c r="D50" s="72"/>
      <c r="E50" s="68"/>
      <c r="F50" s="12"/>
      <c r="G50" s="12"/>
      <c r="H50" s="68"/>
      <c r="I50" s="12"/>
      <c r="J50" s="69"/>
      <c r="K50" s="70"/>
      <c r="L50" s="69"/>
      <c r="M50" s="71"/>
      <c r="P50" s="71"/>
      <c r="Q50" s="71"/>
      <c r="R50" s="71"/>
      <c r="S50" s="35"/>
      <c r="T50" s="36"/>
      <c r="U50" s="36"/>
    </row>
    <row r="51" spans="1:21" x14ac:dyDescent="0.45">
      <c r="A51" s="98" t="s">
        <v>106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35"/>
      <c r="T51" s="36"/>
      <c r="U51" s="36"/>
    </row>
    <row r="52" spans="1:21" x14ac:dyDescent="0.45">
      <c r="O52" s="24" t="s">
        <v>74</v>
      </c>
      <c r="S52" s="35"/>
      <c r="T52" s="36"/>
      <c r="U52" s="36"/>
    </row>
    <row r="53" spans="1:21" x14ac:dyDescent="0.45">
      <c r="O53" s="24" t="s">
        <v>99</v>
      </c>
      <c r="S53" s="35"/>
      <c r="T53" s="36"/>
      <c r="U53" s="36"/>
    </row>
    <row r="54" spans="1:21" x14ac:dyDescent="0.45">
      <c r="A54" s="19"/>
      <c r="B54" s="111" t="s">
        <v>65</v>
      </c>
      <c r="C54" s="6" t="s">
        <v>62</v>
      </c>
      <c r="D54" s="101" t="s">
        <v>107</v>
      </c>
      <c r="E54" s="102"/>
      <c r="F54" s="103"/>
      <c r="G54" s="101" t="s">
        <v>116</v>
      </c>
      <c r="H54" s="102"/>
      <c r="I54" s="103"/>
      <c r="J54" s="25" t="s">
        <v>108</v>
      </c>
      <c r="K54" s="26"/>
      <c r="L54" s="27"/>
      <c r="M54" s="28"/>
      <c r="N54" s="29" t="s">
        <v>109</v>
      </c>
      <c r="O54" s="30"/>
      <c r="P54" s="31"/>
      <c r="Q54" s="31"/>
      <c r="R54" s="32" t="s">
        <v>100</v>
      </c>
      <c r="S54" s="35"/>
      <c r="T54" s="36"/>
      <c r="U54" s="36"/>
    </row>
    <row r="55" spans="1:21" x14ac:dyDescent="0.45">
      <c r="A55" s="9" t="s">
        <v>1</v>
      </c>
      <c r="B55" s="112"/>
      <c r="C55" s="3" t="s">
        <v>63</v>
      </c>
      <c r="D55" s="8" t="s">
        <v>64</v>
      </c>
      <c r="E55" s="107" t="s">
        <v>68</v>
      </c>
      <c r="F55" s="108"/>
      <c r="G55" s="8"/>
      <c r="H55" s="107" t="s">
        <v>68</v>
      </c>
      <c r="I55" s="108"/>
      <c r="J55" s="34"/>
      <c r="K55" s="107" t="s">
        <v>68</v>
      </c>
      <c r="L55" s="108"/>
      <c r="M55" s="104" t="s">
        <v>117</v>
      </c>
      <c r="N55" s="105"/>
      <c r="O55" s="106"/>
      <c r="P55" s="104" t="s">
        <v>110</v>
      </c>
      <c r="Q55" s="105"/>
      <c r="R55" s="105"/>
      <c r="S55" s="35"/>
      <c r="T55" s="36"/>
      <c r="U55" s="36"/>
    </row>
    <row r="56" spans="1:21" x14ac:dyDescent="0.45">
      <c r="A56" s="37" t="s">
        <v>2</v>
      </c>
      <c r="B56" s="112"/>
      <c r="C56" s="3" t="s">
        <v>66</v>
      </c>
      <c r="D56" s="38" t="s">
        <v>67</v>
      </c>
      <c r="E56" s="109"/>
      <c r="F56" s="110"/>
      <c r="G56" s="38" t="s">
        <v>67</v>
      </c>
      <c r="H56" s="109"/>
      <c r="I56" s="110"/>
      <c r="J56" s="39" t="s">
        <v>67</v>
      </c>
      <c r="K56" s="109"/>
      <c r="L56" s="110"/>
      <c r="M56" s="39" t="s">
        <v>67</v>
      </c>
      <c r="N56" s="104" t="s">
        <v>68</v>
      </c>
      <c r="O56" s="106"/>
      <c r="P56" s="39" t="s">
        <v>67</v>
      </c>
      <c r="Q56" s="104" t="s">
        <v>68</v>
      </c>
      <c r="R56" s="105"/>
      <c r="S56" s="35"/>
      <c r="T56" s="36"/>
      <c r="U56" s="36"/>
    </row>
    <row r="57" spans="1:21" x14ac:dyDescent="0.45">
      <c r="A57" s="41"/>
      <c r="B57" s="113"/>
      <c r="C57" s="11" t="s">
        <v>69</v>
      </c>
      <c r="D57" s="10"/>
      <c r="E57" s="42" t="s">
        <v>70</v>
      </c>
      <c r="F57" s="43" t="s">
        <v>71</v>
      </c>
      <c r="G57" s="10"/>
      <c r="H57" s="42" t="s">
        <v>70</v>
      </c>
      <c r="I57" s="43" t="s">
        <v>71</v>
      </c>
      <c r="J57" s="44"/>
      <c r="K57" s="42" t="s">
        <v>70</v>
      </c>
      <c r="L57" s="43" t="s">
        <v>72</v>
      </c>
      <c r="M57" s="44"/>
      <c r="N57" s="45" t="s">
        <v>73</v>
      </c>
      <c r="O57" s="46" t="s">
        <v>72</v>
      </c>
      <c r="P57" s="47"/>
      <c r="Q57" s="44" t="s">
        <v>73</v>
      </c>
      <c r="R57" s="48" t="s">
        <v>72</v>
      </c>
      <c r="S57" s="35"/>
      <c r="T57" s="36"/>
      <c r="U57" s="36"/>
    </row>
    <row r="58" spans="1:21" ht="21" x14ac:dyDescent="0.5">
      <c r="A58" s="4" t="s">
        <v>43</v>
      </c>
      <c r="B58" s="4" t="s">
        <v>44</v>
      </c>
      <c r="C58" s="3"/>
      <c r="D58" s="16"/>
      <c r="E58" s="17">
        <f t="shared" ref="E58:L58" si="35">SUM(E59:E63)</f>
        <v>634690.19870999991</v>
      </c>
      <c r="F58" s="17">
        <f t="shared" si="35"/>
        <v>2271311.8631237284</v>
      </c>
      <c r="G58" s="18"/>
      <c r="H58" s="17">
        <f t="shared" si="35"/>
        <v>340222</v>
      </c>
      <c r="I58" s="17">
        <f t="shared" si="35"/>
        <v>1216351</v>
      </c>
      <c r="J58" s="16"/>
      <c r="K58" s="17">
        <f t="shared" si="35"/>
        <v>380353</v>
      </c>
      <c r="L58" s="17">
        <f t="shared" si="35"/>
        <v>1354953</v>
      </c>
      <c r="M58" s="54"/>
      <c r="N58" s="49">
        <f t="shared" ref="N58:O58" si="36">ROUND(E58/H58*100-100,2)</f>
        <v>86.55</v>
      </c>
      <c r="O58" s="49">
        <f t="shared" si="36"/>
        <v>86.73</v>
      </c>
      <c r="P58" s="54"/>
      <c r="Q58" s="49">
        <f t="shared" ref="Q58:Q62" si="37">ROUND(E58/K58*100-100,2)</f>
        <v>66.87</v>
      </c>
      <c r="R58" s="49">
        <f t="shared" ref="R58:R62" si="38">ROUND(F58/L58*100-100,2)</f>
        <v>67.63</v>
      </c>
      <c r="S58" s="55"/>
      <c r="T58" s="56"/>
      <c r="U58" s="56"/>
    </row>
    <row r="59" spans="1:21" ht="21" x14ac:dyDescent="0.5">
      <c r="A59" s="4" t="s">
        <v>0</v>
      </c>
      <c r="B59" s="4" t="s">
        <v>45</v>
      </c>
      <c r="C59" s="3" t="s">
        <v>9</v>
      </c>
      <c r="D59" s="17">
        <v>1136829.3103830002</v>
      </c>
      <c r="E59" s="17">
        <v>272942.672876</v>
      </c>
      <c r="F59" s="13">
        <v>977094.43382041005</v>
      </c>
      <c r="G59" s="17">
        <v>846006</v>
      </c>
      <c r="H59" s="17">
        <v>116140</v>
      </c>
      <c r="I59" s="13">
        <v>415241</v>
      </c>
      <c r="J59" s="17">
        <v>916209</v>
      </c>
      <c r="K59" s="73">
        <v>139323</v>
      </c>
      <c r="L59" s="73">
        <v>496318</v>
      </c>
      <c r="M59" s="49">
        <f>ROUND(D59/G59*100-100,2)</f>
        <v>34.380000000000003</v>
      </c>
      <c r="N59" s="49">
        <f t="shared" ref="N59:N62" si="39">ROUND(E59/H59*100-100,2)</f>
        <v>135.01</v>
      </c>
      <c r="O59" s="49">
        <f t="shared" ref="O59:O62" si="40">ROUND(F59/I59*100-100,2)</f>
        <v>135.31</v>
      </c>
      <c r="P59" s="49">
        <f>ROUND(D59/J59*100-100,2)</f>
        <v>24.08</v>
      </c>
      <c r="Q59" s="49">
        <f t="shared" si="37"/>
        <v>95.91</v>
      </c>
      <c r="R59" s="49">
        <f t="shared" si="38"/>
        <v>96.87</v>
      </c>
      <c r="S59" s="56"/>
      <c r="T59" s="56"/>
      <c r="U59" s="56"/>
    </row>
    <row r="60" spans="1:21" ht="21" x14ac:dyDescent="0.5">
      <c r="A60" s="4" t="s">
        <v>0</v>
      </c>
      <c r="B60" s="4" t="s">
        <v>46</v>
      </c>
      <c r="C60" s="3" t="s">
        <v>9</v>
      </c>
      <c r="D60" s="17">
        <v>1080600.5553155737</v>
      </c>
      <c r="E60" s="17">
        <v>331798.98800399998</v>
      </c>
      <c r="F60" s="13">
        <v>1187022.2928224111</v>
      </c>
      <c r="G60" s="17">
        <v>929379</v>
      </c>
      <c r="H60" s="17">
        <v>181025</v>
      </c>
      <c r="I60" s="13">
        <v>647196</v>
      </c>
      <c r="J60" s="17">
        <v>1065941</v>
      </c>
      <c r="K60" s="73">
        <v>151470</v>
      </c>
      <c r="L60" s="73">
        <v>539588</v>
      </c>
      <c r="M60" s="49">
        <f>ROUND(D60/G60*100-100,2)</f>
        <v>16.27</v>
      </c>
      <c r="N60" s="49">
        <f t="shared" ref="N60" si="41">ROUND(E60/H60*100-100,2)</f>
        <v>83.29</v>
      </c>
      <c r="O60" s="49">
        <f t="shared" ref="O60" si="42">ROUND(F60/I60*100-100,2)</f>
        <v>83.41</v>
      </c>
      <c r="P60" s="49">
        <f>ROUND(D60/J60*100-100,2)</f>
        <v>1.38</v>
      </c>
      <c r="Q60" s="49">
        <f t="shared" ref="Q60" si="43">ROUND(E60/K60*100-100,2)</f>
        <v>119.05</v>
      </c>
      <c r="R60" s="49">
        <f t="shared" ref="R60" si="44">ROUND(F60/L60*100-100,2)</f>
        <v>119.99</v>
      </c>
      <c r="S60" s="56"/>
      <c r="T60" s="56"/>
      <c r="U60" s="56"/>
    </row>
    <row r="61" spans="1:21" ht="21" x14ac:dyDescent="0.5">
      <c r="A61" s="4"/>
      <c r="B61" s="4" t="s">
        <v>76</v>
      </c>
      <c r="C61" s="3" t="s">
        <v>6</v>
      </c>
      <c r="D61" s="21"/>
      <c r="E61" s="21">
        <v>0</v>
      </c>
      <c r="F61" s="13">
        <v>0</v>
      </c>
      <c r="G61" s="54"/>
      <c r="H61" s="17">
        <v>19635</v>
      </c>
      <c r="I61" s="13">
        <v>70188</v>
      </c>
      <c r="J61" s="21">
        <v>25281010</v>
      </c>
      <c r="K61" s="73">
        <v>66043</v>
      </c>
      <c r="L61" s="73">
        <v>235268</v>
      </c>
      <c r="M61" s="54"/>
      <c r="N61" s="49">
        <f t="shared" si="39"/>
        <v>-100</v>
      </c>
      <c r="O61" s="49">
        <f t="shared" si="40"/>
        <v>-100</v>
      </c>
      <c r="P61" s="54"/>
      <c r="Q61" s="49">
        <f t="shared" si="37"/>
        <v>-100</v>
      </c>
      <c r="R61" s="49">
        <f t="shared" si="38"/>
        <v>-100</v>
      </c>
      <c r="S61" s="56"/>
      <c r="T61" s="56"/>
      <c r="U61" s="56"/>
    </row>
    <row r="62" spans="1:21" ht="21" x14ac:dyDescent="0.5">
      <c r="A62" s="4"/>
      <c r="B62" s="4" t="s">
        <v>77</v>
      </c>
      <c r="C62" s="3" t="s">
        <v>6</v>
      </c>
      <c r="D62" s="21"/>
      <c r="E62" s="17">
        <v>29944.221343000001</v>
      </c>
      <c r="F62" s="13">
        <v>107179.68567875672</v>
      </c>
      <c r="G62" s="54"/>
      <c r="H62" s="17">
        <v>23421</v>
      </c>
      <c r="I62" s="13">
        <v>83721</v>
      </c>
      <c r="J62" s="21"/>
      <c r="K62" s="73">
        <v>23512</v>
      </c>
      <c r="L62" s="73">
        <v>83760</v>
      </c>
      <c r="M62" s="54"/>
      <c r="N62" s="49">
        <f t="shared" si="39"/>
        <v>27.85</v>
      </c>
      <c r="O62" s="49">
        <f t="shared" si="40"/>
        <v>28.02</v>
      </c>
      <c r="P62" s="54"/>
      <c r="Q62" s="49">
        <f t="shared" si="37"/>
        <v>27.36</v>
      </c>
      <c r="R62" s="49">
        <f t="shared" si="38"/>
        <v>27.96</v>
      </c>
      <c r="S62" s="56"/>
      <c r="T62" s="56"/>
      <c r="U62" s="56"/>
    </row>
    <row r="63" spans="1:21" ht="21" x14ac:dyDescent="0.5">
      <c r="A63" s="4"/>
      <c r="B63" s="4" t="s">
        <v>78</v>
      </c>
      <c r="C63" s="3" t="s">
        <v>6</v>
      </c>
      <c r="D63" s="21"/>
      <c r="E63" s="17">
        <v>4.3164870000000004</v>
      </c>
      <c r="F63" s="13">
        <v>15.450802150717248</v>
      </c>
      <c r="G63" s="54"/>
      <c r="H63" s="17">
        <v>1</v>
      </c>
      <c r="I63" s="13">
        <v>5</v>
      </c>
      <c r="J63" s="21"/>
      <c r="K63" s="73">
        <v>5</v>
      </c>
      <c r="L63" s="73">
        <v>19</v>
      </c>
      <c r="M63" s="54"/>
      <c r="N63" s="49">
        <f t="shared" ref="N63" si="45">ROUND(E63/H63*100-100,2)</f>
        <v>331.65</v>
      </c>
      <c r="O63" s="49">
        <f t="shared" ref="O63" si="46">ROUND(F63/I63*100-100,2)</f>
        <v>209.02</v>
      </c>
      <c r="P63" s="54"/>
      <c r="Q63" s="49">
        <f t="shared" ref="Q63" si="47">ROUND(E63/K63*100-100,2)</f>
        <v>-13.67</v>
      </c>
      <c r="R63" s="49">
        <f t="shared" ref="R63" si="48">ROUND(F63/L63*100-100,2)</f>
        <v>-18.68</v>
      </c>
      <c r="S63" s="56"/>
      <c r="T63" s="56"/>
      <c r="U63" s="56"/>
    </row>
    <row r="64" spans="1:21" ht="21" x14ac:dyDescent="0.5">
      <c r="A64" s="4"/>
      <c r="B64" s="4"/>
      <c r="C64" s="3"/>
      <c r="D64" s="17"/>
      <c r="E64" s="17"/>
      <c r="F64" s="17"/>
      <c r="G64" s="17"/>
      <c r="H64" s="17"/>
      <c r="I64" s="17"/>
      <c r="J64" s="17"/>
      <c r="K64" s="73"/>
      <c r="L64" s="73"/>
      <c r="M64" s="49"/>
      <c r="N64" s="49"/>
      <c r="O64" s="49"/>
      <c r="P64" s="49"/>
      <c r="Q64" s="49"/>
      <c r="R64" s="49"/>
      <c r="S64" s="56"/>
      <c r="T64" s="56"/>
      <c r="U64" s="56"/>
    </row>
    <row r="65" spans="1:21" ht="21" x14ac:dyDescent="0.5">
      <c r="A65" s="4" t="s">
        <v>47</v>
      </c>
      <c r="B65" s="4" t="s">
        <v>48</v>
      </c>
      <c r="C65" s="3"/>
      <c r="D65" s="16"/>
      <c r="E65" s="17">
        <f t="shared" ref="E65:L65" si="49">SUM(E66:E70)</f>
        <v>129736.859186</v>
      </c>
      <c r="F65" s="17">
        <f t="shared" si="49"/>
        <v>464369.35609870183</v>
      </c>
      <c r="G65" s="16"/>
      <c r="H65" s="17">
        <f t="shared" si="49"/>
        <v>119844</v>
      </c>
      <c r="I65" s="17">
        <f t="shared" si="49"/>
        <v>428442</v>
      </c>
      <c r="J65" s="16"/>
      <c r="K65" s="17">
        <f t="shared" si="49"/>
        <v>203864</v>
      </c>
      <c r="L65" s="17">
        <f t="shared" si="49"/>
        <v>726233</v>
      </c>
      <c r="M65" s="54"/>
      <c r="N65" s="49">
        <f t="shared" ref="N65:O69" si="50">ROUND(E65/H65*100-100,2)</f>
        <v>8.25</v>
      </c>
      <c r="O65" s="49">
        <f t="shared" si="50"/>
        <v>8.39</v>
      </c>
      <c r="P65" s="54"/>
      <c r="Q65" s="49">
        <f t="shared" ref="Q65:Q70" si="51">ROUND(E65/K65*100-100,2)</f>
        <v>-36.36</v>
      </c>
      <c r="R65" s="49">
        <f t="shared" ref="R65:R70" si="52">ROUND(F65/L65*100-100,2)</f>
        <v>-36.06</v>
      </c>
      <c r="S65" s="56"/>
      <c r="T65" s="56"/>
      <c r="U65" s="56"/>
    </row>
    <row r="66" spans="1:21" ht="21" x14ac:dyDescent="0.5">
      <c r="A66" s="4"/>
      <c r="B66" s="4" t="s">
        <v>79</v>
      </c>
      <c r="C66" s="3" t="s">
        <v>9</v>
      </c>
      <c r="D66" s="17">
        <v>75750.854386200008</v>
      </c>
      <c r="E66" s="17">
        <v>35474.951574999999</v>
      </c>
      <c r="F66" s="13">
        <v>126984.164316992</v>
      </c>
      <c r="G66" s="17">
        <v>48601</v>
      </c>
      <c r="H66" s="17">
        <v>22915</v>
      </c>
      <c r="I66" s="13">
        <v>81921</v>
      </c>
      <c r="J66" s="17">
        <v>181243</v>
      </c>
      <c r="K66" s="17">
        <v>92180</v>
      </c>
      <c r="L66" s="13">
        <v>328376</v>
      </c>
      <c r="M66" s="49">
        <f t="shared" ref="M66:M69" si="53">ROUND(D66/G66*100-100,2)</f>
        <v>55.86</v>
      </c>
      <c r="N66" s="49">
        <f t="shared" si="50"/>
        <v>54.81</v>
      </c>
      <c r="O66" s="49">
        <f t="shared" si="50"/>
        <v>55.01</v>
      </c>
      <c r="P66" s="49">
        <f t="shared" ref="P66:P69" si="54">ROUND(D66/J66*100-100,2)</f>
        <v>-58.2</v>
      </c>
      <c r="Q66" s="49">
        <f t="shared" si="51"/>
        <v>-61.52</v>
      </c>
      <c r="R66" s="49">
        <f t="shared" si="52"/>
        <v>-61.33</v>
      </c>
      <c r="S66" s="56"/>
      <c r="T66" s="56"/>
      <c r="U66" s="56"/>
    </row>
    <row r="67" spans="1:21" ht="21" x14ac:dyDescent="0.5">
      <c r="B67" s="4" t="s">
        <v>80</v>
      </c>
      <c r="C67" s="3" t="s">
        <v>9</v>
      </c>
      <c r="D67" s="17">
        <v>38151.6075413</v>
      </c>
      <c r="E67" s="17">
        <v>14107.387677999999</v>
      </c>
      <c r="F67" s="13">
        <v>50496.589251827558</v>
      </c>
      <c r="G67" s="17">
        <v>39080</v>
      </c>
      <c r="H67" s="17">
        <v>14837</v>
      </c>
      <c r="I67" s="13">
        <v>53045</v>
      </c>
      <c r="J67" s="17">
        <v>36745</v>
      </c>
      <c r="K67" s="17">
        <v>14398</v>
      </c>
      <c r="L67" s="13">
        <v>51290</v>
      </c>
      <c r="M67" s="49">
        <f t="shared" si="53"/>
        <v>-2.38</v>
      </c>
      <c r="N67" s="49">
        <f t="shared" si="50"/>
        <v>-4.92</v>
      </c>
      <c r="O67" s="49">
        <f t="shared" si="50"/>
        <v>-4.8</v>
      </c>
      <c r="P67" s="49">
        <f t="shared" si="54"/>
        <v>3.83</v>
      </c>
      <c r="Q67" s="49">
        <f t="shared" si="51"/>
        <v>-2.02</v>
      </c>
      <c r="R67" s="49">
        <f t="shared" si="52"/>
        <v>-1.55</v>
      </c>
      <c r="S67" s="56"/>
      <c r="T67" s="56"/>
      <c r="U67" s="56"/>
    </row>
    <row r="68" spans="1:21" ht="21" x14ac:dyDescent="0.5">
      <c r="A68" s="4" t="s">
        <v>0</v>
      </c>
      <c r="B68" s="4" t="s">
        <v>81</v>
      </c>
      <c r="C68" s="3" t="s">
        <v>9</v>
      </c>
      <c r="D68" s="17">
        <v>48558.713270899985</v>
      </c>
      <c r="E68" s="17">
        <v>23355.595079999999</v>
      </c>
      <c r="F68" s="13">
        <v>83592.92006222975</v>
      </c>
      <c r="G68" s="17">
        <v>53261</v>
      </c>
      <c r="H68" s="17">
        <v>24451</v>
      </c>
      <c r="I68" s="13">
        <v>87416</v>
      </c>
      <c r="J68" s="17">
        <v>48508</v>
      </c>
      <c r="K68" s="17">
        <v>23642</v>
      </c>
      <c r="L68" s="13">
        <v>84221</v>
      </c>
      <c r="M68" s="49">
        <f t="shared" si="53"/>
        <v>-8.83</v>
      </c>
      <c r="N68" s="49">
        <f t="shared" si="50"/>
        <v>-4.4800000000000004</v>
      </c>
      <c r="O68" s="49">
        <f t="shared" si="50"/>
        <v>-4.37</v>
      </c>
      <c r="P68" s="49">
        <f t="shared" si="54"/>
        <v>0.1</v>
      </c>
      <c r="Q68" s="49">
        <f t="shared" si="51"/>
        <v>-1.21</v>
      </c>
      <c r="R68" s="49">
        <f t="shared" si="52"/>
        <v>-0.75</v>
      </c>
      <c r="S68" s="56"/>
      <c r="T68" s="56"/>
      <c r="U68" s="56"/>
    </row>
    <row r="69" spans="1:21" ht="21" x14ac:dyDescent="0.5">
      <c r="A69" s="4" t="s">
        <v>0</v>
      </c>
      <c r="B69" s="4" t="s">
        <v>82</v>
      </c>
      <c r="C69" s="3" t="s">
        <v>9</v>
      </c>
      <c r="D69" s="17">
        <v>95068.88491490006</v>
      </c>
      <c r="E69" s="17">
        <v>12501.410774</v>
      </c>
      <c r="F69" s="13">
        <v>44747.086990163436</v>
      </c>
      <c r="G69" s="17">
        <v>69658</v>
      </c>
      <c r="H69" s="17">
        <v>9439</v>
      </c>
      <c r="I69" s="13">
        <v>33740</v>
      </c>
      <c r="J69" s="17">
        <v>96604</v>
      </c>
      <c r="K69" s="17">
        <v>12593</v>
      </c>
      <c r="L69" s="13">
        <v>44861</v>
      </c>
      <c r="M69" s="49">
        <f t="shared" si="53"/>
        <v>36.479999999999997</v>
      </c>
      <c r="N69" s="49">
        <f t="shared" si="50"/>
        <v>32.44</v>
      </c>
      <c r="O69" s="49">
        <f t="shared" si="50"/>
        <v>32.619999999999997</v>
      </c>
      <c r="P69" s="49">
        <f t="shared" si="54"/>
        <v>-1.59</v>
      </c>
      <c r="Q69" s="49">
        <f t="shared" si="51"/>
        <v>-0.73</v>
      </c>
      <c r="R69" s="49">
        <f t="shared" si="52"/>
        <v>-0.25</v>
      </c>
      <c r="S69" s="56"/>
      <c r="T69" s="56"/>
      <c r="U69" s="56"/>
    </row>
    <row r="70" spans="1:21" ht="21" x14ac:dyDescent="0.5">
      <c r="A70" s="4"/>
      <c r="B70" s="4" t="s">
        <v>83</v>
      </c>
      <c r="C70" s="3" t="s">
        <v>49</v>
      </c>
      <c r="D70" s="21"/>
      <c r="E70" s="17">
        <v>44297.514079</v>
      </c>
      <c r="F70" s="13">
        <v>158548.59547748914</v>
      </c>
      <c r="G70" s="21"/>
      <c r="H70" s="17">
        <v>48202</v>
      </c>
      <c r="I70" s="13">
        <v>172320</v>
      </c>
      <c r="J70" s="21"/>
      <c r="K70" s="17">
        <v>61051</v>
      </c>
      <c r="L70" s="17">
        <v>217485</v>
      </c>
      <c r="M70" s="54"/>
      <c r="N70" s="49">
        <f t="shared" ref="N70" si="55">ROUND(E70/H70*100-100,2)</f>
        <v>-8.1</v>
      </c>
      <c r="O70" s="49">
        <f t="shared" ref="O70" si="56">ROUND(F70/I70*100-100,2)</f>
        <v>-7.99</v>
      </c>
      <c r="P70" s="54"/>
      <c r="Q70" s="49">
        <f t="shared" si="51"/>
        <v>-27.44</v>
      </c>
      <c r="R70" s="49">
        <f t="shared" si="52"/>
        <v>-27.1</v>
      </c>
      <c r="S70" s="56"/>
      <c r="T70" s="56"/>
      <c r="U70" s="56"/>
    </row>
    <row r="71" spans="1:21" ht="21" x14ac:dyDescent="0.5">
      <c r="A71" s="4"/>
      <c r="B71" s="4"/>
      <c r="C71" s="3"/>
      <c r="D71" s="17"/>
      <c r="E71" s="17"/>
      <c r="F71" s="17"/>
      <c r="G71" s="17"/>
      <c r="H71" s="17"/>
      <c r="I71" s="17"/>
      <c r="J71" s="17"/>
      <c r="K71" s="17"/>
      <c r="L71" s="17"/>
      <c r="M71" s="49"/>
      <c r="N71" s="49"/>
      <c r="O71" s="49"/>
      <c r="P71" s="49"/>
      <c r="Q71" s="49"/>
      <c r="R71" s="49"/>
      <c r="S71" s="56"/>
      <c r="T71" s="56"/>
      <c r="U71" s="56"/>
    </row>
    <row r="72" spans="1:21" ht="21" x14ac:dyDescent="0.5">
      <c r="A72" s="4" t="s">
        <v>50</v>
      </c>
      <c r="B72" s="4" t="s">
        <v>51</v>
      </c>
      <c r="C72" s="3"/>
      <c r="D72" s="16"/>
      <c r="E72" s="17">
        <f t="shared" ref="E72:L72" si="57">SUM(E73:E77)</f>
        <v>228350.67252999998</v>
      </c>
      <c r="F72" s="17">
        <f t="shared" si="57"/>
        <v>817366.23483649513</v>
      </c>
      <c r="G72" s="16"/>
      <c r="H72" s="17">
        <f t="shared" si="57"/>
        <v>196613</v>
      </c>
      <c r="I72" s="17">
        <f t="shared" si="57"/>
        <v>702890</v>
      </c>
      <c r="J72" s="16"/>
      <c r="K72" s="17">
        <f t="shared" si="57"/>
        <v>241352</v>
      </c>
      <c r="L72" s="17">
        <f t="shared" si="57"/>
        <v>859778</v>
      </c>
      <c r="M72" s="54"/>
      <c r="N72" s="49">
        <f t="shared" ref="N72:O77" si="58">ROUND(E72/H72*100-100,2)</f>
        <v>16.14</v>
      </c>
      <c r="O72" s="49">
        <f t="shared" si="58"/>
        <v>16.29</v>
      </c>
      <c r="P72" s="54"/>
      <c r="Q72" s="49">
        <f t="shared" ref="Q72:Q77" si="59">ROUND(E72/K72*100-100,2)</f>
        <v>-5.39</v>
      </c>
      <c r="R72" s="49">
        <f t="shared" ref="R72:R77" si="60">ROUND(F72/L72*100-100,2)</f>
        <v>-4.93</v>
      </c>
      <c r="S72" s="56"/>
      <c r="T72" s="56"/>
      <c r="U72" s="56"/>
    </row>
    <row r="73" spans="1:21" ht="21" x14ac:dyDescent="0.5">
      <c r="A73" s="4" t="s">
        <v>0</v>
      </c>
      <c r="B73" s="4" t="s">
        <v>84</v>
      </c>
      <c r="C73" s="3" t="s">
        <v>52</v>
      </c>
      <c r="D73" s="17">
        <v>27371.033769999998</v>
      </c>
      <c r="E73" s="17">
        <v>3620.189644</v>
      </c>
      <c r="F73" s="13">
        <v>12957.456079244304</v>
      </c>
      <c r="G73" s="17">
        <v>30968</v>
      </c>
      <c r="H73" s="17">
        <v>3257</v>
      </c>
      <c r="I73" s="13">
        <v>11646</v>
      </c>
      <c r="J73" s="17">
        <v>21736</v>
      </c>
      <c r="K73" s="17">
        <v>4112</v>
      </c>
      <c r="L73" s="17">
        <v>14650</v>
      </c>
      <c r="M73" s="49">
        <f>ROUND(D73/G73*100-100,2)</f>
        <v>-11.62</v>
      </c>
      <c r="N73" s="49">
        <f>ROUND(E73/H73*100-100,2)</f>
        <v>11.15</v>
      </c>
      <c r="O73" s="49">
        <f t="shared" si="58"/>
        <v>11.26</v>
      </c>
      <c r="P73" s="49">
        <f>ROUND(D73/J73*100-100,2)</f>
        <v>25.92</v>
      </c>
      <c r="Q73" s="49">
        <f t="shared" si="59"/>
        <v>-11.96</v>
      </c>
      <c r="R73" s="49">
        <f t="shared" si="60"/>
        <v>-11.55</v>
      </c>
      <c r="S73" s="56"/>
      <c r="T73" s="56"/>
      <c r="U73" s="56"/>
    </row>
    <row r="74" spans="1:21" ht="21" x14ac:dyDescent="0.5">
      <c r="B74" s="4" t="s">
        <v>85</v>
      </c>
      <c r="C74" s="3" t="s">
        <v>52</v>
      </c>
      <c r="D74" s="17">
        <v>5341.4943085000004</v>
      </c>
      <c r="E74" s="17">
        <v>7094.6472659999999</v>
      </c>
      <c r="F74" s="13">
        <v>25393.686059272866</v>
      </c>
      <c r="G74" s="17">
        <v>7201</v>
      </c>
      <c r="H74" s="17">
        <v>6178</v>
      </c>
      <c r="I74" s="13">
        <v>22089</v>
      </c>
      <c r="J74" s="17">
        <v>4496</v>
      </c>
      <c r="K74" s="17">
        <v>5307</v>
      </c>
      <c r="L74" s="17">
        <v>18904</v>
      </c>
      <c r="M74" s="49">
        <f>ROUND(D74/G74*100-100,2)</f>
        <v>-25.82</v>
      </c>
      <c r="N74" s="49">
        <f t="shared" si="58"/>
        <v>14.84</v>
      </c>
      <c r="O74" s="49">
        <f t="shared" si="58"/>
        <v>14.96</v>
      </c>
      <c r="P74" s="49">
        <f>ROUND(D74/J74*100-100,2)</f>
        <v>18.809999999999999</v>
      </c>
      <c r="Q74" s="49">
        <f t="shared" si="59"/>
        <v>33.68</v>
      </c>
      <c r="R74" s="49">
        <f t="shared" si="60"/>
        <v>34.33</v>
      </c>
      <c r="S74" s="56"/>
      <c r="T74" s="56"/>
      <c r="U74" s="56"/>
    </row>
    <row r="75" spans="1:21" ht="21" x14ac:dyDescent="0.5">
      <c r="B75" s="4" t="s">
        <v>86</v>
      </c>
      <c r="C75" s="3" t="s">
        <v>52</v>
      </c>
      <c r="D75" s="17">
        <v>144111.92117919997</v>
      </c>
      <c r="E75" s="17">
        <v>51825.929064999997</v>
      </c>
      <c r="F75" s="13">
        <v>185514.06803901651</v>
      </c>
      <c r="G75" s="17">
        <v>157205</v>
      </c>
      <c r="H75" s="17">
        <v>52215</v>
      </c>
      <c r="I75" s="13">
        <v>186665</v>
      </c>
      <c r="J75" s="17">
        <v>196812</v>
      </c>
      <c r="K75" s="17">
        <v>69024</v>
      </c>
      <c r="L75" s="17">
        <v>245887</v>
      </c>
      <c r="M75" s="49">
        <f>ROUND(D75/G75*100-100,2)</f>
        <v>-8.33</v>
      </c>
      <c r="N75" s="49">
        <f t="shared" si="58"/>
        <v>-0.75</v>
      </c>
      <c r="O75" s="49">
        <f t="shared" si="58"/>
        <v>-0.62</v>
      </c>
      <c r="P75" s="49">
        <f>ROUND(D75/J75*100-100,2)</f>
        <v>-26.78</v>
      </c>
      <c r="Q75" s="49">
        <f t="shared" si="59"/>
        <v>-24.92</v>
      </c>
      <c r="R75" s="49">
        <f t="shared" si="60"/>
        <v>-24.55</v>
      </c>
      <c r="S75" s="56"/>
      <c r="T75" s="56"/>
      <c r="U75" s="56"/>
    </row>
    <row r="76" spans="1:21" ht="21" x14ac:dyDescent="0.5">
      <c r="B76" s="4" t="s">
        <v>87</v>
      </c>
      <c r="C76" s="3" t="s">
        <v>52</v>
      </c>
      <c r="D76" s="17">
        <v>4377.6542877999991</v>
      </c>
      <c r="E76" s="17">
        <v>28021.403574</v>
      </c>
      <c r="F76" s="13">
        <v>100300.83518863263</v>
      </c>
      <c r="G76" s="17">
        <v>3557</v>
      </c>
      <c r="H76" s="17">
        <v>21330</v>
      </c>
      <c r="I76" s="13">
        <v>76258</v>
      </c>
      <c r="J76" s="17">
        <v>3039</v>
      </c>
      <c r="K76" s="17">
        <v>28349</v>
      </c>
      <c r="L76" s="17">
        <v>100989</v>
      </c>
      <c r="M76" s="49">
        <f>ROUND(D76/G76*100-100,2)</f>
        <v>23.07</v>
      </c>
      <c r="N76" s="49">
        <f t="shared" si="58"/>
        <v>31.37</v>
      </c>
      <c r="O76" s="49">
        <f t="shared" si="58"/>
        <v>31.53</v>
      </c>
      <c r="P76" s="49">
        <f>ROUND(D76/J76*100-100,2)</f>
        <v>44.05</v>
      </c>
      <c r="Q76" s="49">
        <f t="shared" si="59"/>
        <v>-1.1599999999999999</v>
      </c>
      <c r="R76" s="49">
        <f t="shared" si="60"/>
        <v>-0.68</v>
      </c>
      <c r="S76" s="56"/>
      <c r="T76" s="56"/>
      <c r="U76" s="56"/>
    </row>
    <row r="77" spans="1:21" ht="21" x14ac:dyDescent="0.5">
      <c r="B77" s="4" t="s">
        <v>88</v>
      </c>
      <c r="C77" s="3" t="s">
        <v>49</v>
      </c>
      <c r="D77" s="21"/>
      <c r="E77" s="17">
        <v>137788.502981</v>
      </c>
      <c r="F77" s="13">
        <v>493200.18947032886</v>
      </c>
      <c r="G77" s="16"/>
      <c r="H77" s="17">
        <v>113633</v>
      </c>
      <c r="I77" s="13">
        <v>406232</v>
      </c>
      <c r="J77" s="21"/>
      <c r="K77" s="17">
        <v>134560</v>
      </c>
      <c r="L77" s="17">
        <v>479348</v>
      </c>
      <c r="M77" s="54"/>
      <c r="N77" s="49">
        <f t="shared" si="58"/>
        <v>21.26</v>
      </c>
      <c r="O77" s="49">
        <f t="shared" si="58"/>
        <v>21.41</v>
      </c>
      <c r="P77" s="54"/>
      <c r="Q77" s="49">
        <f t="shared" si="59"/>
        <v>2.4</v>
      </c>
      <c r="R77" s="49">
        <f t="shared" si="60"/>
        <v>2.89</v>
      </c>
      <c r="S77" s="56"/>
      <c r="T77" s="56"/>
      <c r="U77" s="56"/>
    </row>
    <row r="78" spans="1:21" ht="21" x14ac:dyDescent="0.5">
      <c r="B78" s="4"/>
      <c r="C78" s="3"/>
      <c r="D78" s="18"/>
      <c r="E78" s="17"/>
      <c r="F78" s="17"/>
      <c r="G78" s="18"/>
      <c r="H78" s="17"/>
      <c r="I78" s="17"/>
      <c r="J78" s="18"/>
      <c r="K78" s="17"/>
      <c r="L78" s="17"/>
      <c r="M78" s="50"/>
      <c r="N78" s="49"/>
      <c r="O78" s="49"/>
      <c r="P78" s="50"/>
      <c r="Q78" s="49"/>
      <c r="R78" s="49"/>
      <c r="S78" s="56"/>
      <c r="T78" s="56"/>
      <c r="U78" s="56"/>
    </row>
    <row r="79" spans="1:21" ht="21" x14ac:dyDescent="0.5">
      <c r="A79" s="4" t="s">
        <v>53</v>
      </c>
      <c r="B79" s="4" t="s">
        <v>54</v>
      </c>
      <c r="C79" s="3"/>
      <c r="D79" s="21"/>
      <c r="E79" s="17">
        <f t="shared" ref="E79:L79" si="61">SUM(E80:E84)</f>
        <v>126204.145317</v>
      </c>
      <c r="F79" s="17">
        <f t="shared" si="61"/>
        <v>451725.91803508642</v>
      </c>
      <c r="G79" s="16"/>
      <c r="H79" s="17">
        <f t="shared" si="61"/>
        <v>116766</v>
      </c>
      <c r="I79" s="17">
        <f t="shared" si="61"/>
        <v>417446</v>
      </c>
      <c r="J79" s="16"/>
      <c r="K79" s="17">
        <f t="shared" si="61"/>
        <v>156843</v>
      </c>
      <c r="L79" s="17">
        <f t="shared" si="61"/>
        <v>558729</v>
      </c>
      <c r="M79" s="54"/>
      <c r="N79" s="49">
        <f>ROUND(E79/H79*100-100,2)</f>
        <v>8.08</v>
      </c>
      <c r="O79" s="49">
        <f t="shared" ref="N79:O84" si="62">ROUND(F79/I79*100-100,2)</f>
        <v>8.2100000000000009</v>
      </c>
      <c r="P79" s="54"/>
      <c r="Q79" s="49">
        <f t="shared" ref="Q79:Q84" si="63">ROUND(E79/K79*100-100,2)</f>
        <v>-19.53</v>
      </c>
      <c r="R79" s="49">
        <f t="shared" ref="R79:R84" si="64">ROUND(F79/L79*100-100,2)</f>
        <v>-19.149999999999999</v>
      </c>
      <c r="S79" s="56"/>
      <c r="T79" s="56"/>
      <c r="U79" s="56"/>
    </row>
    <row r="80" spans="1:21" ht="21" x14ac:dyDescent="0.5">
      <c r="A80" s="4"/>
      <c r="B80" s="4" t="s">
        <v>89</v>
      </c>
      <c r="C80" s="3" t="s">
        <v>55</v>
      </c>
      <c r="D80" s="17">
        <v>14.986799999999999</v>
      </c>
      <c r="E80" s="17">
        <v>662.54367100000002</v>
      </c>
      <c r="F80" s="13">
        <v>2371.7610605766049</v>
      </c>
      <c r="G80" s="17">
        <v>0</v>
      </c>
      <c r="H80" s="17">
        <v>0</v>
      </c>
      <c r="I80" s="17">
        <v>0</v>
      </c>
      <c r="J80" s="17">
        <v>14</v>
      </c>
      <c r="K80" s="17">
        <v>425</v>
      </c>
      <c r="L80" s="17">
        <v>1515</v>
      </c>
      <c r="M80" s="49">
        <v>0</v>
      </c>
      <c r="N80" s="49">
        <v>0</v>
      </c>
      <c r="O80" s="49">
        <v>0</v>
      </c>
      <c r="P80" s="49">
        <f>ROUND(D80/J80*100-100,2)</f>
        <v>7.05</v>
      </c>
      <c r="Q80" s="49">
        <f t="shared" ref="Q80" si="65">ROUND(E80/K80*100-100,2)</f>
        <v>55.89</v>
      </c>
      <c r="R80" s="49">
        <f t="shared" ref="R80" si="66">ROUND(F80/L80*100-100,2)</f>
        <v>56.55</v>
      </c>
      <c r="S80" s="56"/>
      <c r="T80" s="56"/>
      <c r="U80" s="56"/>
    </row>
    <row r="81" spans="1:22" ht="21" x14ac:dyDescent="0.5">
      <c r="B81" s="4" t="s">
        <v>90</v>
      </c>
      <c r="C81" s="3" t="s">
        <v>52</v>
      </c>
      <c r="D81" s="17">
        <v>217192</v>
      </c>
      <c r="E81" s="17">
        <v>32602.602989999999</v>
      </c>
      <c r="F81" s="13">
        <v>116698.5732177622</v>
      </c>
      <c r="G81" s="17">
        <v>238922</v>
      </c>
      <c r="H81" s="17">
        <v>34141</v>
      </c>
      <c r="I81" s="13">
        <v>122041</v>
      </c>
      <c r="J81" s="17">
        <v>292945</v>
      </c>
      <c r="K81" s="17">
        <v>42276</v>
      </c>
      <c r="L81" s="17">
        <v>150601</v>
      </c>
      <c r="M81" s="49">
        <f>ROUND(D81/G81*100-100,2)</f>
        <v>-9.1</v>
      </c>
      <c r="N81" s="49">
        <f t="shared" si="62"/>
        <v>-4.51</v>
      </c>
      <c r="O81" s="49">
        <f t="shared" si="62"/>
        <v>-4.38</v>
      </c>
      <c r="P81" s="49">
        <f>ROUND(D81/J81*100-100,2)</f>
        <v>-25.86</v>
      </c>
      <c r="Q81" s="49">
        <f t="shared" si="63"/>
        <v>-22.88</v>
      </c>
      <c r="R81" s="49">
        <f t="shared" si="64"/>
        <v>-22.51</v>
      </c>
      <c r="S81" s="56"/>
      <c r="T81" s="56"/>
      <c r="U81" s="56"/>
    </row>
    <row r="82" spans="1:22" ht="21" x14ac:dyDescent="0.5">
      <c r="B82" s="4" t="s">
        <v>91</v>
      </c>
      <c r="C82" s="3" t="s">
        <v>52</v>
      </c>
      <c r="D82" s="17">
        <v>327416.05539239995</v>
      </c>
      <c r="E82" s="17">
        <v>56762.129513</v>
      </c>
      <c r="F82" s="13">
        <v>203165.33203521263</v>
      </c>
      <c r="G82" s="17">
        <v>253953</v>
      </c>
      <c r="H82" s="17">
        <v>44775</v>
      </c>
      <c r="I82" s="13">
        <v>160067</v>
      </c>
      <c r="J82" s="17">
        <v>390665</v>
      </c>
      <c r="K82" s="17">
        <v>73991</v>
      </c>
      <c r="L82" s="17">
        <v>263582</v>
      </c>
      <c r="M82" s="49">
        <f>ROUND(D82/G82*100-100,2)</f>
        <v>28.93</v>
      </c>
      <c r="N82" s="49">
        <f t="shared" si="62"/>
        <v>26.77</v>
      </c>
      <c r="O82" s="49">
        <f t="shared" si="62"/>
        <v>26.93</v>
      </c>
      <c r="P82" s="49">
        <f>ROUND(D82/J82*100-100,2)</f>
        <v>-16.190000000000001</v>
      </c>
      <c r="Q82" s="49">
        <f t="shared" si="63"/>
        <v>-23.29</v>
      </c>
      <c r="R82" s="49">
        <f t="shared" si="64"/>
        <v>-22.92</v>
      </c>
      <c r="S82" s="56"/>
      <c r="T82" s="56"/>
      <c r="U82" s="56"/>
    </row>
    <row r="83" spans="1:22" ht="21" x14ac:dyDescent="0.5">
      <c r="B83" s="4" t="s">
        <v>92</v>
      </c>
      <c r="C83" s="3" t="s">
        <v>49</v>
      </c>
      <c r="D83" s="21"/>
      <c r="E83" s="17">
        <v>4575.5562550000004</v>
      </c>
      <c r="F83" s="13">
        <v>16376.805056741381</v>
      </c>
      <c r="G83" s="16"/>
      <c r="H83" s="17">
        <v>5201</v>
      </c>
      <c r="I83" s="13">
        <v>18591</v>
      </c>
      <c r="J83" s="21"/>
      <c r="K83" s="17">
        <v>6339</v>
      </c>
      <c r="L83" s="17">
        <v>22580</v>
      </c>
      <c r="M83" s="54"/>
      <c r="N83" s="49">
        <f t="shared" si="62"/>
        <v>-12.03</v>
      </c>
      <c r="O83" s="49">
        <f t="shared" si="62"/>
        <v>-11.91</v>
      </c>
      <c r="P83" s="54"/>
      <c r="Q83" s="49">
        <f t="shared" si="63"/>
        <v>-27.82</v>
      </c>
      <c r="R83" s="49">
        <f t="shared" si="64"/>
        <v>-27.47</v>
      </c>
      <c r="S83" s="56"/>
      <c r="T83" s="56"/>
      <c r="U83" s="56"/>
    </row>
    <row r="84" spans="1:22" ht="21" x14ac:dyDescent="0.5">
      <c r="B84" s="4" t="s">
        <v>93</v>
      </c>
      <c r="C84" s="3" t="s">
        <v>49</v>
      </c>
      <c r="D84" s="21"/>
      <c r="E84" s="17">
        <v>31601.312888</v>
      </c>
      <c r="F84" s="13">
        <v>113113.44666479358</v>
      </c>
      <c r="G84" s="16"/>
      <c r="H84" s="17">
        <v>32649</v>
      </c>
      <c r="I84" s="13">
        <v>116747</v>
      </c>
      <c r="J84" s="21"/>
      <c r="K84" s="17">
        <v>33812</v>
      </c>
      <c r="L84" s="17">
        <v>120451</v>
      </c>
      <c r="M84" s="54"/>
      <c r="N84" s="49">
        <f t="shared" si="62"/>
        <v>-3.21</v>
      </c>
      <c r="O84" s="49">
        <f t="shared" si="62"/>
        <v>-3.11</v>
      </c>
      <c r="P84" s="54"/>
      <c r="Q84" s="49">
        <f t="shared" si="63"/>
        <v>-6.54</v>
      </c>
      <c r="R84" s="49">
        <f t="shared" si="64"/>
        <v>-6.09</v>
      </c>
      <c r="S84" s="56"/>
      <c r="T84" s="56"/>
      <c r="U84" s="56"/>
    </row>
    <row r="85" spans="1:22" ht="21" x14ac:dyDescent="0.5">
      <c r="B85" s="4"/>
      <c r="C85" s="3"/>
      <c r="D85" s="18"/>
      <c r="E85" s="17"/>
      <c r="F85" s="17"/>
      <c r="G85" s="18"/>
      <c r="H85" s="17"/>
      <c r="I85" s="17"/>
      <c r="J85" s="18"/>
      <c r="K85" s="17"/>
      <c r="L85" s="17"/>
      <c r="M85" s="50"/>
      <c r="N85" s="49"/>
      <c r="O85" s="49"/>
      <c r="P85" s="50"/>
      <c r="Q85" s="49"/>
      <c r="R85" s="49"/>
      <c r="S85" s="56"/>
      <c r="T85" s="56"/>
      <c r="U85" s="56"/>
    </row>
    <row r="86" spans="1:22" ht="21" x14ac:dyDescent="0.5">
      <c r="A86" s="4" t="s">
        <v>56</v>
      </c>
      <c r="B86" s="4" t="s">
        <v>57</v>
      </c>
      <c r="C86" s="3"/>
      <c r="D86" s="53"/>
      <c r="E86" s="17">
        <f t="shared" ref="E86:L86" si="67">SUM(E87:E91)</f>
        <v>30998.399708000001</v>
      </c>
      <c r="F86" s="17">
        <f t="shared" si="67"/>
        <v>110953.91325613883</v>
      </c>
      <c r="G86" s="53"/>
      <c r="H86" s="17">
        <f t="shared" si="67"/>
        <v>23545</v>
      </c>
      <c r="I86" s="17">
        <f t="shared" si="67"/>
        <v>84172</v>
      </c>
      <c r="J86" s="53"/>
      <c r="K86" s="17">
        <f t="shared" si="67"/>
        <v>28042</v>
      </c>
      <c r="L86" s="17">
        <f t="shared" si="67"/>
        <v>99898</v>
      </c>
      <c r="M86" s="54"/>
      <c r="N86" s="49">
        <f t="shared" ref="N86:O91" si="68">ROUND(E86/H86*100-100,2)</f>
        <v>31.66</v>
      </c>
      <c r="O86" s="49">
        <f t="shared" si="68"/>
        <v>31.82</v>
      </c>
      <c r="P86" s="54"/>
      <c r="Q86" s="49">
        <f t="shared" ref="Q86:Q91" si="69">ROUND(E86/K86*100-100,2)</f>
        <v>10.54</v>
      </c>
      <c r="R86" s="49">
        <f t="shared" ref="R86:R91" si="70">ROUND(F86/L86*100-100,2)</f>
        <v>11.07</v>
      </c>
      <c r="S86" s="56"/>
      <c r="T86" s="56"/>
      <c r="U86" s="56"/>
    </row>
    <row r="87" spans="1:22" ht="21" x14ac:dyDescent="0.5">
      <c r="B87" s="4" t="s">
        <v>94</v>
      </c>
      <c r="C87" s="3" t="s">
        <v>52</v>
      </c>
      <c r="D87" s="17">
        <v>33044.567887000005</v>
      </c>
      <c r="E87" s="17">
        <v>9539.5491899999997</v>
      </c>
      <c r="F87" s="13">
        <v>34145.802788437533</v>
      </c>
      <c r="G87" s="17">
        <v>17468</v>
      </c>
      <c r="H87" s="17">
        <v>5766</v>
      </c>
      <c r="I87" s="13">
        <v>20612</v>
      </c>
      <c r="J87" s="17">
        <v>42395</v>
      </c>
      <c r="K87" s="17">
        <v>8166</v>
      </c>
      <c r="L87" s="17">
        <v>29090</v>
      </c>
      <c r="M87" s="49">
        <f>ROUND(D87/G87*100-100,2)</f>
        <v>89.17</v>
      </c>
      <c r="N87" s="49">
        <f t="shared" si="68"/>
        <v>65.44</v>
      </c>
      <c r="O87" s="49">
        <f t="shared" si="68"/>
        <v>65.66</v>
      </c>
      <c r="P87" s="49">
        <f>ROUND(D87/J87*100-100,2)</f>
        <v>-22.06</v>
      </c>
      <c r="Q87" s="49">
        <f t="shared" si="69"/>
        <v>16.82</v>
      </c>
      <c r="R87" s="49">
        <f t="shared" si="70"/>
        <v>17.38</v>
      </c>
      <c r="S87" s="56"/>
      <c r="T87" s="56"/>
      <c r="U87" s="56"/>
    </row>
    <row r="88" spans="1:22" s="90" customFormat="1" ht="21" x14ac:dyDescent="0.5">
      <c r="B88" s="91" t="s">
        <v>95</v>
      </c>
      <c r="C88" s="92" t="s">
        <v>58</v>
      </c>
      <c r="D88" s="15">
        <v>1111345</v>
      </c>
      <c r="E88" s="15">
        <v>5069.5863959999997</v>
      </c>
      <c r="F88" s="93">
        <v>18145.641246205661</v>
      </c>
      <c r="G88" s="15">
        <v>660707</v>
      </c>
      <c r="H88" s="15">
        <v>4424</v>
      </c>
      <c r="I88" s="93">
        <v>15816</v>
      </c>
      <c r="J88" s="15">
        <v>715209</v>
      </c>
      <c r="K88" s="15">
        <v>3842</v>
      </c>
      <c r="L88" s="15">
        <v>13686</v>
      </c>
      <c r="M88" s="94">
        <f>ROUND(D88/G88*100-100,2)</f>
        <v>68.209999999999994</v>
      </c>
      <c r="N88" s="94">
        <f t="shared" si="68"/>
        <v>14.59</v>
      </c>
      <c r="O88" s="94">
        <f t="shared" si="68"/>
        <v>14.73</v>
      </c>
      <c r="P88" s="94">
        <f>ROUND(D88/J88*100-100,2)</f>
        <v>55.39</v>
      </c>
      <c r="Q88" s="94">
        <f t="shared" si="69"/>
        <v>31.95</v>
      </c>
      <c r="R88" s="94">
        <f t="shared" si="70"/>
        <v>32.590000000000003</v>
      </c>
      <c r="S88" s="95"/>
      <c r="T88" s="95"/>
      <c r="U88" s="95"/>
      <c r="V88" s="96"/>
    </row>
    <row r="89" spans="1:22" ht="21" x14ac:dyDescent="0.5">
      <c r="B89" s="4" t="s">
        <v>96</v>
      </c>
      <c r="C89" s="3" t="s">
        <v>49</v>
      </c>
      <c r="D89" s="21"/>
      <c r="E89" s="17">
        <v>3280.0054289999998</v>
      </c>
      <c r="F89" s="13">
        <v>11740.933013209255</v>
      </c>
      <c r="G89" s="21"/>
      <c r="H89" s="17">
        <v>2401</v>
      </c>
      <c r="I89" s="13">
        <v>8582</v>
      </c>
      <c r="J89" s="21"/>
      <c r="K89" s="17">
        <v>2502</v>
      </c>
      <c r="L89" s="17">
        <v>8914</v>
      </c>
      <c r="M89" s="54"/>
      <c r="N89" s="49">
        <f t="shared" si="68"/>
        <v>36.61</v>
      </c>
      <c r="O89" s="49">
        <f t="shared" si="68"/>
        <v>36.81</v>
      </c>
      <c r="P89" s="54"/>
      <c r="Q89" s="49">
        <f t="shared" si="69"/>
        <v>31.1</v>
      </c>
      <c r="R89" s="49">
        <f t="shared" si="70"/>
        <v>31.71</v>
      </c>
      <c r="S89" s="56"/>
      <c r="T89" s="56"/>
      <c r="U89" s="56"/>
    </row>
    <row r="90" spans="1:22" ht="21" x14ac:dyDescent="0.5">
      <c r="B90" s="4" t="s">
        <v>97</v>
      </c>
      <c r="C90" s="3" t="s">
        <v>52</v>
      </c>
      <c r="D90" s="17">
        <v>19.071000000000002</v>
      </c>
      <c r="E90" s="17">
        <v>8.0758880000000008</v>
      </c>
      <c r="F90" s="13">
        <v>28.914744002864303</v>
      </c>
      <c r="G90" s="17">
        <v>0</v>
      </c>
      <c r="H90" s="17">
        <v>0</v>
      </c>
      <c r="I90" s="13">
        <v>0</v>
      </c>
      <c r="J90" s="17">
        <v>371</v>
      </c>
      <c r="K90" s="17">
        <v>97</v>
      </c>
      <c r="L90" s="17">
        <v>347</v>
      </c>
      <c r="M90" s="94">
        <v>0</v>
      </c>
      <c r="N90" s="94">
        <v>0</v>
      </c>
      <c r="O90" s="94">
        <v>0</v>
      </c>
      <c r="P90" s="49">
        <f>ROUND(D90/J90*100-100,2)</f>
        <v>-94.86</v>
      </c>
      <c r="Q90" s="49">
        <f t="shared" si="69"/>
        <v>-91.67</v>
      </c>
      <c r="R90" s="49">
        <f t="shared" si="70"/>
        <v>-91.67</v>
      </c>
      <c r="S90" s="56"/>
      <c r="T90" s="56"/>
      <c r="U90" s="56"/>
    </row>
    <row r="91" spans="1:22" ht="21" x14ac:dyDescent="0.5">
      <c r="B91" s="4" t="s">
        <v>98</v>
      </c>
      <c r="C91" s="3" t="s">
        <v>52</v>
      </c>
      <c r="D91" s="17">
        <v>51694.049996699992</v>
      </c>
      <c r="E91" s="17">
        <v>13101.182805</v>
      </c>
      <c r="F91" s="13">
        <v>46892.621464283518</v>
      </c>
      <c r="G91" s="17">
        <v>40395</v>
      </c>
      <c r="H91" s="17">
        <v>10954</v>
      </c>
      <c r="I91" s="13">
        <v>39162</v>
      </c>
      <c r="J91" s="17">
        <v>48349</v>
      </c>
      <c r="K91" s="17">
        <v>13435</v>
      </c>
      <c r="L91" s="17">
        <v>47861</v>
      </c>
      <c r="M91" s="49">
        <f>ROUND(D91/G91*100-100,2)</f>
        <v>27.97</v>
      </c>
      <c r="N91" s="49">
        <f>ROUND(E91/H91*100-100,2)</f>
        <v>19.600000000000001</v>
      </c>
      <c r="O91" s="49">
        <f t="shared" si="68"/>
        <v>19.739999999999998</v>
      </c>
      <c r="P91" s="49">
        <f>ROUND(D91/J91*100-100,2)</f>
        <v>6.92</v>
      </c>
      <c r="Q91" s="49">
        <f t="shared" si="69"/>
        <v>-2.48</v>
      </c>
      <c r="R91" s="49">
        <f t="shared" si="70"/>
        <v>-2.02</v>
      </c>
      <c r="S91" s="56"/>
      <c r="T91" s="56"/>
      <c r="U91" s="56"/>
    </row>
    <row r="92" spans="1:22" ht="21" x14ac:dyDescent="0.5">
      <c r="B92" s="4"/>
      <c r="C92" s="52"/>
      <c r="F92" s="17"/>
      <c r="I92" s="17"/>
      <c r="J92" s="17"/>
      <c r="K92" s="17"/>
      <c r="L92" s="17"/>
      <c r="M92" s="49"/>
      <c r="N92" s="49"/>
      <c r="O92" s="49"/>
      <c r="P92" s="49"/>
      <c r="Q92" s="49"/>
      <c r="R92" s="49"/>
      <c r="S92" s="55"/>
      <c r="T92" s="56"/>
      <c r="U92" s="56"/>
    </row>
    <row r="93" spans="1:22" ht="21" x14ac:dyDescent="0.5">
      <c r="A93" s="4"/>
      <c r="B93" s="4" t="s">
        <v>59</v>
      </c>
      <c r="D93" s="17"/>
      <c r="E93" s="17">
        <f t="shared" ref="E93:L93" si="71">E8-SUM(E10+E22+E34+E58+E65+E72+E79+E86)</f>
        <v>127992.75501099997</v>
      </c>
      <c r="F93" s="17">
        <f t="shared" si="71"/>
        <v>458132.15513978805</v>
      </c>
      <c r="G93" s="17"/>
      <c r="H93" s="17">
        <f t="shared" si="71"/>
        <v>102023</v>
      </c>
      <c r="I93" s="17">
        <f t="shared" si="71"/>
        <v>364737</v>
      </c>
      <c r="J93" s="17"/>
      <c r="K93" s="17">
        <f t="shared" si="71"/>
        <v>95863</v>
      </c>
      <c r="L93" s="17">
        <f t="shared" si="71"/>
        <v>341489</v>
      </c>
      <c r="M93" s="50"/>
      <c r="N93" s="49">
        <f>ROUND(E93/H93*100-100,2)</f>
        <v>25.45</v>
      </c>
      <c r="O93" s="49">
        <f t="shared" ref="O93" si="72">ROUND(F93/I93*100-100,2)</f>
        <v>25.61</v>
      </c>
      <c r="P93" s="50"/>
      <c r="Q93" s="49">
        <f t="shared" ref="Q93" si="73">ROUND(E93/K93*100-100,2)</f>
        <v>33.520000000000003</v>
      </c>
      <c r="R93" s="49">
        <f t="shared" ref="R93" si="74">ROUND(F93/L93*100-100,2)</f>
        <v>34.159999999999997</v>
      </c>
      <c r="S93" s="55"/>
      <c r="T93" s="56"/>
      <c r="U93" s="56"/>
    </row>
    <row r="94" spans="1:22" x14ac:dyDescent="0.45">
      <c r="A94" s="57"/>
      <c r="B94" s="74"/>
      <c r="C94" s="74"/>
      <c r="D94" s="74"/>
      <c r="E94" s="75"/>
      <c r="F94" s="74"/>
      <c r="G94" s="74"/>
      <c r="H94" s="75"/>
      <c r="I94" s="74"/>
      <c r="J94" s="75"/>
      <c r="K94" s="76"/>
      <c r="L94" s="75"/>
      <c r="M94" s="74"/>
      <c r="N94" s="77"/>
      <c r="O94" s="77"/>
      <c r="P94" s="78"/>
      <c r="Q94" s="74"/>
      <c r="R94" s="74"/>
      <c r="T94" s="36"/>
      <c r="U94" s="36"/>
    </row>
    <row r="95" spans="1:22" x14ac:dyDescent="0.45">
      <c r="B95" s="89" t="s">
        <v>103</v>
      </c>
      <c r="C95" s="89"/>
      <c r="D95" s="89"/>
      <c r="E95" s="89"/>
      <c r="F95" s="89"/>
      <c r="G95" s="89"/>
      <c r="H95" s="89"/>
      <c r="S95" s="35"/>
      <c r="T95" s="36"/>
      <c r="U95" s="36"/>
    </row>
    <row r="96" spans="1:22" x14ac:dyDescent="0.45">
      <c r="B96" s="89" t="s">
        <v>104</v>
      </c>
      <c r="C96" s="89"/>
      <c r="D96" s="89"/>
      <c r="E96" s="89"/>
      <c r="F96" s="89"/>
      <c r="G96" s="89"/>
      <c r="H96" s="89"/>
      <c r="S96" s="35"/>
      <c r="T96" s="36"/>
      <c r="U96" s="36"/>
    </row>
    <row r="97" spans="1:21" ht="18.5" customHeight="1" x14ac:dyDescent="0.45">
      <c r="B97" s="97" t="s">
        <v>105</v>
      </c>
      <c r="C97" s="97"/>
      <c r="D97" s="97"/>
      <c r="E97" s="97"/>
      <c r="F97" s="97"/>
      <c r="G97" s="97"/>
      <c r="H97" s="97"/>
      <c r="S97" s="35"/>
      <c r="T97" s="36"/>
      <c r="U97" s="36"/>
    </row>
    <row r="98" spans="1:21" x14ac:dyDescent="0.45">
      <c r="S98" s="35"/>
      <c r="T98" s="36"/>
      <c r="U98" s="36"/>
    </row>
    <row r="99" spans="1:21" x14ac:dyDescent="0.45">
      <c r="B99" s="4"/>
      <c r="S99" s="35"/>
      <c r="T99" s="36"/>
      <c r="U99" s="36"/>
    </row>
    <row r="100" spans="1:21" x14ac:dyDescent="0.45">
      <c r="A100" s="98" t="s">
        <v>111</v>
      </c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S100" s="35"/>
      <c r="T100" s="36"/>
      <c r="U100" s="36"/>
    </row>
    <row r="101" spans="1:21" x14ac:dyDescent="0.45">
      <c r="A101" s="3"/>
      <c r="B101" s="3"/>
      <c r="C101" s="3"/>
      <c r="D101" s="3"/>
      <c r="E101" s="35"/>
      <c r="F101" s="3"/>
      <c r="G101" s="3"/>
      <c r="H101" s="35"/>
      <c r="I101" s="3"/>
      <c r="J101" s="3"/>
      <c r="K101" s="35"/>
      <c r="L101" s="3"/>
      <c r="S101" s="35"/>
      <c r="T101" s="36"/>
      <c r="U101" s="36"/>
    </row>
    <row r="102" spans="1:21" x14ac:dyDescent="0.45">
      <c r="I102" s="4" t="s">
        <v>101</v>
      </c>
      <c r="S102" s="35"/>
      <c r="T102" s="36"/>
      <c r="U102" s="36"/>
    </row>
    <row r="103" spans="1:21" x14ac:dyDescent="0.45">
      <c r="I103" s="4" t="s">
        <v>102</v>
      </c>
      <c r="J103" s="74"/>
      <c r="K103" s="75"/>
      <c r="L103" s="74"/>
    </row>
    <row r="104" spans="1:21" x14ac:dyDescent="0.45">
      <c r="A104" s="79"/>
      <c r="B104" s="5"/>
      <c r="C104" s="6" t="s">
        <v>62</v>
      </c>
      <c r="D104" s="104" t="s">
        <v>112</v>
      </c>
      <c r="E104" s="105"/>
      <c r="F104" s="106"/>
      <c r="G104" s="104" t="s">
        <v>113</v>
      </c>
      <c r="H104" s="105"/>
      <c r="I104" s="106"/>
      <c r="J104" s="80" t="s">
        <v>114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1"/>
      <c r="J105" s="82" t="s">
        <v>115</v>
      </c>
      <c r="K105" s="75"/>
      <c r="L105" s="74"/>
    </row>
    <row r="106" spans="1:21" x14ac:dyDescent="0.45">
      <c r="A106" s="4" t="s">
        <v>2</v>
      </c>
      <c r="B106" s="7" t="s">
        <v>65</v>
      </c>
      <c r="C106" s="3" t="s">
        <v>66</v>
      </c>
      <c r="D106" s="38" t="s">
        <v>67</v>
      </c>
      <c r="E106" s="99" t="s">
        <v>68</v>
      </c>
      <c r="F106" s="100"/>
      <c r="G106" s="38" t="s">
        <v>67</v>
      </c>
      <c r="H106" s="99" t="s">
        <v>68</v>
      </c>
      <c r="I106" s="100"/>
      <c r="J106" s="38" t="s">
        <v>67</v>
      </c>
      <c r="K106" s="104" t="s">
        <v>68</v>
      </c>
      <c r="L106" s="105"/>
    </row>
    <row r="107" spans="1:21" x14ac:dyDescent="0.45">
      <c r="A107" s="74"/>
      <c r="B107" s="10"/>
      <c r="C107" s="11" t="s">
        <v>69</v>
      </c>
      <c r="D107" s="10"/>
      <c r="E107" s="42" t="s">
        <v>70</v>
      </c>
      <c r="F107" s="43" t="s">
        <v>71</v>
      </c>
      <c r="G107" s="59"/>
      <c r="H107" s="42" t="s">
        <v>70</v>
      </c>
      <c r="I107" s="43" t="s">
        <v>72</v>
      </c>
      <c r="J107" s="44"/>
      <c r="K107" s="42" t="s">
        <v>70</v>
      </c>
      <c r="L107" s="48" t="s">
        <v>72</v>
      </c>
    </row>
    <row r="108" spans="1:21" ht="21" x14ac:dyDescent="0.5">
      <c r="A108" s="4"/>
      <c r="B108" s="4" t="s">
        <v>3</v>
      </c>
      <c r="D108" s="17"/>
      <c r="E108" s="17">
        <v>16141381</v>
      </c>
      <c r="F108" s="17">
        <v>57408180.783435442</v>
      </c>
      <c r="G108" s="17"/>
      <c r="H108" s="17">
        <v>14912109</v>
      </c>
      <c r="I108" s="17">
        <v>53485994.521999903</v>
      </c>
      <c r="J108" s="49"/>
      <c r="K108" s="49">
        <f>E108/H108*100-100</f>
        <v>8.2434483277985748</v>
      </c>
      <c r="L108" s="49">
        <f>F108/I108*100-100</f>
        <v>7.333108968969924</v>
      </c>
      <c r="M108" s="14"/>
      <c r="N108" s="83"/>
    </row>
    <row r="109" spans="1:21" ht="21" x14ac:dyDescent="0.5">
      <c r="A109" s="4"/>
      <c r="D109" s="17"/>
      <c r="E109" s="17"/>
      <c r="F109" s="17"/>
      <c r="G109" s="17"/>
      <c r="H109" s="17"/>
      <c r="I109" s="17"/>
      <c r="J109" s="49"/>
      <c r="K109" s="49"/>
      <c r="L109" s="49"/>
      <c r="M109" s="14"/>
      <c r="N109" s="83"/>
    </row>
    <row r="110" spans="1:21" ht="21" x14ac:dyDescent="0.5">
      <c r="A110" s="4" t="s">
        <v>4</v>
      </c>
      <c r="B110" s="4" t="s">
        <v>5</v>
      </c>
      <c r="C110" s="52"/>
      <c r="D110" s="21"/>
      <c r="E110" s="17">
        <f t="shared" ref="E110:I110" si="75">SUM(E111:E120)</f>
        <v>2206666.3301940002</v>
      </c>
      <c r="F110" s="17">
        <f t="shared" si="75"/>
        <v>7848554.1339707244</v>
      </c>
      <c r="G110" s="53"/>
      <c r="H110" s="17">
        <f t="shared" si="75"/>
        <v>1922651</v>
      </c>
      <c r="I110" s="17">
        <f t="shared" si="75"/>
        <v>6896159</v>
      </c>
      <c r="J110" s="54"/>
      <c r="K110" s="49">
        <f t="shared" ref="K110:L111" si="76">E110/H110*100-100</f>
        <v>14.772068887905306</v>
      </c>
      <c r="L110" s="49">
        <f t="shared" si="76"/>
        <v>13.810515882402427</v>
      </c>
      <c r="M110" s="14"/>
      <c r="N110" s="83"/>
    </row>
    <row r="111" spans="1:21" ht="21" x14ac:dyDescent="0.5">
      <c r="A111" s="4" t="s">
        <v>0</v>
      </c>
      <c r="B111" s="4" t="s">
        <v>8</v>
      </c>
      <c r="C111" s="52" t="s">
        <v>9</v>
      </c>
      <c r="D111" s="17">
        <v>36631.307930000003</v>
      </c>
      <c r="E111" s="17">
        <v>34200.005642000004</v>
      </c>
      <c r="F111" s="17">
        <v>121624.81052469202</v>
      </c>
      <c r="G111" s="17">
        <v>32828</v>
      </c>
      <c r="H111" s="17">
        <v>31711</v>
      </c>
      <c r="I111" s="17">
        <v>113755</v>
      </c>
      <c r="J111" s="49">
        <f>D111/G111*100-100</f>
        <v>11.585560893139998</v>
      </c>
      <c r="K111" s="49">
        <f t="shared" si="76"/>
        <v>7.8490291759957245</v>
      </c>
      <c r="L111" s="49">
        <f t="shared" si="76"/>
        <v>6.9182106498105753</v>
      </c>
      <c r="M111" s="51"/>
      <c r="N111" s="51"/>
      <c r="O111" s="22"/>
      <c r="T111" s="1"/>
    </row>
    <row r="112" spans="1:21" ht="21" x14ac:dyDescent="0.5">
      <c r="A112" s="4" t="s">
        <v>0</v>
      </c>
      <c r="B112" s="4" t="s">
        <v>10</v>
      </c>
      <c r="C112" s="52" t="s">
        <v>9</v>
      </c>
      <c r="D112" s="17">
        <v>0</v>
      </c>
      <c r="E112" s="17">
        <v>0</v>
      </c>
      <c r="F112" s="17">
        <v>0</v>
      </c>
      <c r="G112" s="17">
        <v>127</v>
      </c>
      <c r="H112" s="17">
        <v>10</v>
      </c>
      <c r="I112" s="17">
        <v>35</v>
      </c>
      <c r="J112" s="49">
        <f>D112/G112*100-100</f>
        <v>-100</v>
      </c>
      <c r="K112" s="49">
        <f t="shared" ref="K112" si="77">E112/H112*100-100</f>
        <v>-100</v>
      </c>
      <c r="L112" s="49">
        <f t="shared" ref="L112" si="78">F112/I112*100-100</f>
        <v>-100</v>
      </c>
      <c r="M112" s="51"/>
      <c r="N112" s="51"/>
      <c r="O112" s="22"/>
      <c r="T112" s="1"/>
    </row>
    <row r="113" spans="1:20" ht="21" x14ac:dyDescent="0.5">
      <c r="A113" s="4" t="s">
        <v>0</v>
      </c>
      <c r="B113" s="4" t="s">
        <v>11</v>
      </c>
      <c r="C113" s="52" t="s">
        <v>9</v>
      </c>
      <c r="D113" s="21">
        <v>150845.71364</v>
      </c>
      <c r="E113" s="17">
        <v>40962.773665000001</v>
      </c>
      <c r="F113" s="17">
        <v>145724.85297062257</v>
      </c>
      <c r="G113" s="21">
        <v>152162</v>
      </c>
      <c r="H113" s="17">
        <v>36581</v>
      </c>
      <c r="I113" s="17">
        <v>131360</v>
      </c>
      <c r="J113" s="49">
        <f>D113/G113*100-100</f>
        <v>-0.86505590094768081</v>
      </c>
      <c r="K113" s="49">
        <f t="shared" ref="J113:L119" si="79">E113/H113*100-100</f>
        <v>11.978277425439444</v>
      </c>
      <c r="L113" s="49">
        <f t="shared" si="79"/>
        <v>10.935484904554343</v>
      </c>
      <c r="M113" s="51"/>
      <c r="N113" s="51"/>
      <c r="O113" s="22"/>
      <c r="T113" s="1"/>
    </row>
    <row r="114" spans="1:20" ht="21" x14ac:dyDescent="0.5">
      <c r="A114" s="4" t="s">
        <v>0</v>
      </c>
      <c r="B114" s="4" t="s">
        <v>12</v>
      </c>
      <c r="C114" s="52" t="s">
        <v>9</v>
      </c>
      <c r="D114" s="21">
        <v>220870.87693100001</v>
      </c>
      <c r="E114" s="17">
        <v>155963.78327799999</v>
      </c>
      <c r="F114" s="17">
        <v>554889.10994900332</v>
      </c>
      <c r="G114" s="21">
        <v>207364</v>
      </c>
      <c r="H114" s="17">
        <v>147123</v>
      </c>
      <c r="I114" s="17">
        <v>527800</v>
      </c>
      <c r="J114" s="49">
        <f t="shared" si="79"/>
        <v>6.5136074395748551</v>
      </c>
      <c r="K114" s="49">
        <f t="shared" si="79"/>
        <v>6.0091102533254457</v>
      </c>
      <c r="L114" s="49">
        <f t="shared" si="79"/>
        <v>5.1324573605538717</v>
      </c>
      <c r="M114" s="51"/>
      <c r="N114" s="51"/>
      <c r="O114" s="22"/>
      <c r="T114" s="1"/>
    </row>
    <row r="115" spans="1:20" ht="21" x14ac:dyDescent="0.5">
      <c r="A115" s="4" t="s">
        <v>0</v>
      </c>
      <c r="B115" s="4" t="s">
        <v>13</v>
      </c>
      <c r="C115" s="52" t="s">
        <v>9</v>
      </c>
      <c r="D115" s="21">
        <v>183017.59078199998</v>
      </c>
      <c r="E115" s="17">
        <v>60321.092102000002</v>
      </c>
      <c r="F115" s="17">
        <v>214567.0888076812</v>
      </c>
      <c r="G115" s="21">
        <v>178402</v>
      </c>
      <c r="H115" s="17">
        <v>53339</v>
      </c>
      <c r="I115" s="17">
        <v>191323</v>
      </c>
      <c r="J115" s="49">
        <f t="shared" si="79"/>
        <v>2.587185559578927</v>
      </c>
      <c r="K115" s="49">
        <f t="shared" si="79"/>
        <v>13.090031875363238</v>
      </c>
      <c r="L115" s="49">
        <f t="shared" si="79"/>
        <v>12.149134608845344</v>
      </c>
      <c r="M115" s="51"/>
      <c r="N115" s="51"/>
      <c r="O115" s="22"/>
      <c r="T115" s="1"/>
    </row>
    <row r="116" spans="1:20" ht="21" x14ac:dyDescent="0.5">
      <c r="A116" s="4" t="s">
        <v>0</v>
      </c>
      <c r="B116" s="4" t="s">
        <v>14</v>
      </c>
      <c r="C116" s="52" t="s">
        <v>9</v>
      </c>
      <c r="D116" s="21">
        <v>97521</v>
      </c>
      <c r="E116" s="17">
        <v>30654</v>
      </c>
      <c r="F116" s="17">
        <v>108683</v>
      </c>
      <c r="G116" s="21">
        <v>262106</v>
      </c>
      <c r="H116" s="17">
        <v>78038</v>
      </c>
      <c r="I116" s="17">
        <v>279768</v>
      </c>
      <c r="J116" s="49">
        <f t="shared" si="79"/>
        <v>-62.793297368240331</v>
      </c>
      <c r="K116" s="49">
        <f t="shared" si="79"/>
        <v>-60.719136830774751</v>
      </c>
      <c r="L116" s="49">
        <f t="shared" si="79"/>
        <v>-61.152454891195561</v>
      </c>
      <c r="M116" s="51"/>
      <c r="N116" s="51"/>
      <c r="O116" s="22"/>
      <c r="T116" s="1"/>
    </row>
    <row r="117" spans="1:20" ht="21" x14ac:dyDescent="0.5">
      <c r="A117" s="4" t="s">
        <v>0</v>
      </c>
      <c r="B117" s="4" t="s">
        <v>15</v>
      </c>
      <c r="C117" s="52" t="s">
        <v>9</v>
      </c>
      <c r="D117" s="21">
        <v>3075446.27</v>
      </c>
      <c r="E117" s="17">
        <v>931826.89964299998</v>
      </c>
      <c r="F117" s="17">
        <v>3313918.4183712453</v>
      </c>
      <c r="G117" s="21">
        <v>2751563</v>
      </c>
      <c r="H117" s="17">
        <v>800622</v>
      </c>
      <c r="I117" s="17">
        <v>2871409</v>
      </c>
      <c r="J117" s="49">
        <f t="shared" si="79"/>
        <v>11.770883312502761</v>
      </c>
      <c r="K117" s="49">
        <f t="shared" si="79"/>
        <v>16.38787088576133</v>
      </c>
      <c r="L117" s="49">
        <f t="shared" si="79"/>
        <v>15.410880803509542</v>
      </c>
      <c r="M117" s="51"/>
      <c r="N117" s="51"/>
      <c r="O117" s="22"/>
      <c r="T117" s="1"/>
    </row>
    <row r="118" spans="1:20" ht="21" x14ac:dyDescent="0.5">
      <c r="A118" s="4" t="s">
        <v>0</v>
      </c>
      <c r="B118" s="4" t="s">
        <v>16</v>
      </c>
      <c r="C118" s="52" t="s">
        <v>9</v>
      </c>
      <c r="D118" s="21">
        <v>309157.05</v>
      </c>
      <c r="E118" s="17">
        <v>49234.911456000002</v>
      </c>
      <c r="F118" s="17">
        <v>174908.30499962645</v>
      </c>
      <c r="G118" s="21">
        <v>3007</v>
      </c>
      <c r="H118" s="17">
        <v>830</v>
      </c>
      <c r="I118" s="17">
        <v>2978</v>
      </c>
      <c r="J118" s="49">
        <f t="shared" si="79"/>
        <v>10181.245427336215</v>
      </c>
      <c r="K118" s="49">
        <f t="shared" si="79"/>
        <v>5831.9170428915659</v>
      </c>
      <c r="L118" s="49">
        <f t="shared" si="79"/>
        <v>5773.3480523716071</v>
      </c>
      <c r="M118" s="51"/>
      <c r="N118" s="51"/>
      <c r="O118" s="22"/>
      <c r="T118" s="1"/>
    </row>
    <row r="119" spans="1:20" ht="21" x14ac:dyDescent="0.5">
      <c r="A119" s="4" t="s">
        <v>0</v>
      </c>
      <c r="B119" s="4" t="s">
        <v>75</v>
      </c>
      <c r="C119" s="52" t="s">
        <v>9</v>
      </c>
      <c r="D119" s="21">
        <v>1159103.9609900001</v>
      </c>
      <c r="E119" s="17">
        <v>193552.80573699999</v>
      </c>
      <c r="F119" s="17">
        <v>688357.15997024614</v>
      </c>
      <c r="G119" s="21">
        <v>1324661</v>
      </c>
      <c r="H119" s="17">
        <v>255866</v>
      </c>
      <c r="I119" s="17">
        <v>917891</v>
      </c>
      <c r="J119" s="49">
        <f t="shared" si="79"/>
        <v>-12.498068487711194</v>
      </c>
      <c r="K119" s="49">
        <f t="shared" si="79"/>
        <v>-24.353839221701989</v>
      </c>
      <c r="L119" s="49">
        <f t="shared" si="79"/>
        <v>-25.00665547758436</v>
      </c>
      <c r="M119" s="51"/>
      <c r="N119" s="51"/>
      <c r="O119" s="22"/>
      <c r="T119" s="1"/>
    </row>
    <row r="120" spans="1:20" ht="21" x14ac:dyDescent="0.5">
      <c r="A120" s="4"/>
      <c r="B120" s="4" t="s">
        <v>17</v>
      </c>
      <c r="C120" s="52" t="s">
        <v>6</v>
      </c>
      <c r="D120" s="21"/>
      <c r="E120" s="17">
        <v>709950.05867099995</v>
      </c>
      <c r="F120" s="17">
        <v>2525881.3883776083</v>
      </c>
      <c r="G120" s="21"/>
      <c r="H120" s="17">
        <v>518531</v>
      </c>
      <c r="I120" s="17">
        <v>1859840</v>
      </c>
      <c r="J120" s="54"/>
      <c r="K120" s="49">
        <f>E120/H120*100-100</f>
        <v>36.915644131401962</v>
      </c>
      <c r="L120" s="49">
        <f>F120/I120*100-100</f>
        <v>35.811757375774704</v>
      </c>
      <c r="M120" s="14"/>
      <c r="N120" s="51"/>
      <c r="O120" s="22"/>
    </row>
    <row r="121" spans="1:20" ht="21" x14ac:dyDescent="0.5">
      <c r="A121" s="4"/>
      <c r="B121" s="4"/>
      <c r="C121" s="52"/>
      <c r="D121" s="21"/>
      <c r="E121" s="13"/>
      <c r="F121" s="14"/>
      <c r="G121" s="21"/>
      <c r="H121" s="13"/>
      <c r="I121" s="14"/>
      <c r="J121" s="49"/>
      <c r="K121" s="49"/>
      <c r="L121" s="49"/>
      <c r="M121" s="14"/>
      <c r="N121" s="83"/>
    </row>
    <row r="122" spans="1:20" ht="21" x14ac:dyDescent="0.5">
      <c r="A122" s="4" t="s">
        <v>18</v>
      </c>
      <c r="B122" s="4" t="s">
        <v>19</v>
      </c>
      <c r="C122" s="52"/>
      <c r="D122" s="21"/>
      <c r="E122" s="17">
        <f t="shared" ref="E122:I122" si="80">SUM(E123:E128,E131:E132)</f>
        <v>2516420.1684259996</v>
      </c>
      <c r="F122" s="17">
        <f t="shared" si="80"/>
        <v>8951051.3587980382</v>
      </c>
      <c r="G122" s="21"/>
      <c r="H122" s="17">
        <f t="shared" si="80"/>
        <v>2307833</v>
      </c>
      <c r="I122" s="17">
        <f t="shared" si="80"/>
        <v>8275610</v>
      </c>
      <c r="J122" s="54"/>
      <c r="K122" s="49">
        <f t="shared" ref="K122:K132" si="81">E122/H122*100-100</f>
        <v>9.0382262679318472</v>
      </c>
      <c r="L122" s="49">
        <f t="shared" ref="L122:L132" si="82">F122/I122*100-100</f>
        <v>8.1618316812662499</v>
      </c>
      <c r="M122" s="14"/>
      <c r="N122" s="83"/>
    </row>
    <row r="123" spans="1:20" ht="21" x14ac:dyDescent="0.5">
      <c r="A123" s="4" t="s">
        <v>0</v>
      </c>
      <c r="B123" s="4" t="s">
        <v>20</v>
      </c>
      <c r="C123" s="52" t="s">
        <v>6</v>
      </c>
      <c r="D123" s="21"/>
      <c r="E123" s="17">
        <v>193692.15119500001</v>
      </c>
      <c r="F123" s="17">
        <v>689111.66417112865</v>
      </c>
      <c r="G123" s="21"/>
      <c r="H123" s="17">
        <v>165693</v>
      </c>
      <c r="I123" s="17">
        <v>594586</v>
      </c>
      <c r="J123" s="54"/>
      <c r="K123" s="49">
        <f t="shared" si="81"/>
        <v>16.898210060171536</v>
      </c>
      <c r="L123" s="49">
        <f t="shared" si="82"/>
        <v>15.897727859574331</v>
      </c>
      <c r="M123" s="14"/>
      <c r="N123" s="83"/>
    </row>
    <row r="124" spans="1:20" ht="21" x14ac:dyDescent="0.5">
      <c r="A124" s="4" t="s">
        <v>0</v>
      </c>
      <c r="B124" s="4" t="s">
        <v>21</v>
      </c>
      <c r="C124" s="52" t="s">
        <v>6</v>
      </c>
      <c r="D124" s="21"/>
      <c r="E124" s="17">
        <v>160053.35636500001</v>
      </c>
      <c r="F124" s="17">
        <v>569066.8309544553</v>
      </c>
      <c r="G124" s="21"/>
      <c r="H124" s="17">
        <v>122262</v>
      </c>
      <c r="I124" s="17">
        <v>438492</v>
      </c>
      <c r="J124" s="54"/>
      <c r="K124" s="49">
        <f t="shared" si="81"/>
        <v>30.910140816443402</v>
      </c>
      <c r="L124" s="49">
        <f t="shared" si="82"/>
        <v>29.778155805454901</v>
      </c>
      <c r="M124" s="14"/>
      <c r="N124" s="83"/>
    </row>
    <row r="125" spans="1:20" ht="21" x14ac:dyDescent="0.5">
      <c r="A125" s="4" t="s">
        <v>0</v>
      </c>
      <c r="B125" s="4" t="s">
        <v>22</v>
      </c>
      <c r="C125" s="52" t="s">
        <v>6</v>
      </c>
      <c r="D125" s="21"/>
      <c r="E125" s="17">
        <v>142218.96384899999</v>
      </c>
      <c r="F125" s="17">
        <v>505574.53672136983</v>
      </c>
      <c r="G125" s="21"/>
      <c r="H125" s="17">
        <v>119239</v>
      </c>
      <c r="I125" s="17">
        <v>427610</v>
      </c>
      <c r="J125" s="54"/>
      <c r="K125" s="49">
        <f t="shared" si="81"/>
        <v>19.272187664270902</v>
      </c>
      <c r="L125" s="49">
        <f t="shared" si="82"/>
        <v>18.232627095102984</v>
      </c>
      <c r="M125" s="14"/>
      <c r="N125" s="83"/>
    </row>
    <row r="126" spans="1:20" ht="21" x14ac:dyDescent="0.5">
      <c r="A126" s="4" t="s">
        <v>0</v>
      </c>
      <c r="B126" s="4" t="s">
        <v>23</v>
      </c>
      <c r="C126" s="52" t="s">
        <v>6</v>
      </c>
      <c r="D126" s="21"/>
      <c r="E126" s="17">
        <v>55189.108927000001</v>
      </c>
      <c r="F126" s="17">
        <v>196362.26748338857</v>
      </c>
      <c r="G126" s="21"/>
      <c r="H126" s="17">
        <v>32090</v>
      </c>
      <c r="I126" s="17">
        <v>115093</v>
      </c>
      <c r="J126" s="54"/>
      <c r="K126" s="49">
        <f t="shared" si="81"/>
        <v>71.982265275786858</v>
      </c>
      <c r="L126" s="49">
        <f t="shared" si="82"/>
        <v>70.611824770740697</v>
      </c>
      <c r="M126" s="14"/>
      <c r="N126" s="83"/>
    </row>
    <row r="127" spans="1:20" ht="21" x14ac:dyDescent="0.5">
      <c r="A127" s="4" t="s">
        <v>0</v>
      </c>
      <c r="B127" s="4" t="s">
        <v>24</v>
      </c>
      <c r="C127" s="52" t="s">
        <v>6</v>
      </c>
      <c r="D127" s="21"/>
      <c r="E127" s="17">
        <v>656497.04857999994</v>
      </c>
      <c r="F127" s="17">
        <v>2334456.6559261158</v>
      </c>
      <c r="G127" s="21"/>
      <c r="H127" s="17">
        <v>845344</v>
      </c>
      <c r="I127" s="17">
        <v>3029752</v>
      </c>
      <c r="J127" s="54"/>
      <c r="K127" s="49">
        <f t="shared" si="81"/>
        <v>-22.339657159688841</v>
      </c>
      <c r="L127" s="49">
        <f t="shared" si="82"/>
        <v>-22.94891938593932</v>
      </c>
      <c r="M127" s="14"/>
      <c r="N127" s="83"/>
    </row>
    <row r="128" spans="1:20" ht="21" x14ac:dyDescent="0.5">
      <c r="A128" s="4" t="s">
        <v>0</v>
      </c>
      <c r="B128" s="4" t="s">
        <v>25</v>
      </c>
      <c r="C128" s="52" t="s">
        <v>6</v>
      </c>
      <c r="D128" s="21"/>
      <c r="E128" s="17">
        <f t="shared" ref="E128:I128" si="83">SUM(E129:E130)</f>
        <v>633811.890518</v>
      </c>
      <c r="F128" s="17">
        <f t="shared" si="83"/>
        <v>2254736.5959191769</v>
      </c>
      <c r="G128" s="21"/>
      <c r="H128" s="17">
        <f t="shared" si="83"/>
        <v>483100</v>
      </c>
      <c r="I128" s="17">
        <f t="shared" si="83"/>
        <v>1733181</v>
      </c>
      <c r="J128" s="54"/>
      <c r="K128" s="49">
        <f t="shared" si="81"/>
        <v>31.196830991099148</v>
      </c>
      <c r="L128" s="49">
        <f t="shared" si="82"/>
        <v>30.092390576585871</v>
      </c>
      <c r="M128" s="14"/>
      <c r="N128" s="83"/>
    </row>
    <row r="129" spans="1:14" ht="21" x14ac:dyDescent="0.5">
      <c r="A129" s="4"/>
      <c r="B129" s="4" t="s">
        <v>26</v>
      </c>
      <c r="C129" s="52" t="s">
        <v>6</v>
      </c>
      <c r="D129" s="21"/>
      <c r="E129" s="17">
        <v>455727.35491599998</v>
      </c>
      <c r="F129" s="17">
        <v>1621012.6053102894</v>
      </c>
      <c r="G129" s="21"/>
      <c r="H129" s="17">
        <v>349768</v>
      </c>
      <c r="I129" s="17">
        <v>1254935</v>
      </c>
      <c r="J129" s="54"/>
      <c r="K129" s="49">
        <f t="shared" si="81"/>
        <v>30.294182119576391</v>
      </c>
      <c r="L129" s="49">
        <f t="shared" si="82"/>
        <v>29.171041154345801</v>
      </c>
      <c r="M129" s="14"/>
      <c r="N129" s="83"/>
    </row>
    <row r="130" spans="1:14" ht="21" x14ac:dyDescent="0.5">
      <c r="A130" s="4"/>
      <c r="B130" s="4" t="s">
        <v>27</v>
      </c>
      <c r="C130" s="52" t="s">
        <v>6</v>
      </c>
      <c r="D130" s="21"/>
      <c r="E130" s="17">
        <v>178084.53560199999</v>
      </c>
      <c r="F130" s="17">
        <v>633723.99060888728</v>
      </c>
      <c r="G130" s="21"/>
      <c r="H130" s="17">
        <v>133332</v>
      </c>
      <c r="I130" s="17">
        <v>478246</v>
      </c>
      <c r="J130" s="54"/>
      <c r="K130" s="49">
        <f t="shared" si="81"/>
        <v>33.564737348873479</v>
      </c>
      <c r="L130" s="49">
        <f t="shared" si="82"/>
        <v>32.510045166898891</v>
      </c>
      <c r="M130" s="14"/>
      <c r="N130" s="83"/>
    </row>
    <row r="131" spans="1:14" ht="21" x14ac:dyDescent="0.5">
      <c r="A131" s="4" t="s">
        <v>0</v>
      </c>
      <c r="B131" s="4" t="s">
        <v>28</v>
      </c>
      <c r="C131" s="52" t="s">
        <v>6</v>
      </c>
      <c r="D131" s="21"/>
      <c r="E131" s="17">
        <v>32225.898229999999</v>
      </c>
      <c r="F131" s="17">
        <v>114569.340577636</v>
      </c>
      <c r="G131" s="21"/>
      <c r="H131" s="17">
        <v>25922</v>
      </c>
      <c r="I131" s="17">
        <v>93009</v>
      </c>
      <c r="J131" s="54"/>
      <c r="K131" s="49">
        <f t="shared" si="81"/>
        <v>24.31871857881336</v>
      </c>
      <c r="L131" s="49">
        <f t="shared" si="82"/>
        <v>23.180918596733662</v>
      </c>
      <c r="M131" s="14"/>
      <c r="N131" s="83"/>
    </row>
    <row r="132" spans="1:14" ht="21" x14ac:dyDescent="0.5">
      <c r="B132" s="4" t="s">
        <v>29</v>
      </c>
      <c r="C132" s="52" t="s">
        <v>6</v>
      </c>
      <c r="D132" s="21"/>
      <c r="E132" s="17">
        <v>642731.75076199998</v>
      </c>
      <c r="F132" s="17">
        <v>2287173.4670447665</v>
      </c>
      <c r="G132" s="21"/>
      <c r="H132" s="17">
        <v>514183</v>
      </c>
      <c r="I132" s="17">
        <v>1843887</v>
      </c>
      <c r="J132" s="54"/>
      <c r="K132" s="49">
        <f t="shared" si="81"/>
        <v>25.000583598057503</v>
      </c>
      <c r="L132" s="49">
        <f t="shared" si="82"/>
        <v>24.040869480872004</v>
      </c>
      <c r="M132" s="14"/>
      <c r="N132" s="83"/>
    </row>
    <row r="133" spans="1:14" ht="21" x14ac:dyDescent="0.5">
      <c r="B133" s="4"/>
      <c r="C133" s="52"/>
      <c r="D133" s="18"/>
      <c r="E133" s="17"/>
      <c r="F133" s="17"/>
      <c r="G133" s="18"/>
      <c r="H133" s="17"/>
      <c r="I133" s="17"/>
      <c r="J133" s="49"/>
      <c r="K133" s="49"/>
      <c r="L133" s="49"/>
      <c r="M133" s="14"/>
      <c r="N133" s="83"/>
    </row>
    <row r="134" spans="1:14" ht="21" x14ac:dyDescent="0.5">
      <c r="A134" s="2" t="s">
        <v>30</v>
      </c>
      <c r="B134" s="4" t="s">
        <v>31</v>
      </c>
      <c r="C134" s="52"/>
      <c r="D134" s="53"/>
      <c r="E134" s="17">
        <f t="shared" ref="E134:F134" si="84">SUM(E135,E146,E147)</f>
        <v>916273.47091799998</v>
      </c>
      <c r="F134" s="17">
        <f t="shared" si="84"/>
        <v>3258598.8501767409</v>
      </c>
      <c r="G134" s="53"/>
      <c r="H134" s="17">
        <f t="shared" ref="H134:I134" si="85">SUM(H135,H146,H147)</f>
        <v>520708</v>
      </c>
      <c r="I134" s="17">
        <f t="shared" si="85"/>
        <v>1866881</v>
      </c>
      <c r="J134" s="54"/>
      <c r="K134" s="49">
        <f t="shared" ref="K134:K147" si="86">E134/H134*100-100</f>
        <v>75.966851079299715</v>
      </c>
      <c r="L134" s="49">
        <f t="shared" ref="L134:L147" si="87">F134/I134*100-100</f>
        <v>74.547753722746165</v>
      </c>
      <c r="M134" s="14"/>
      <c r="N134" s="83"/>
    </row>
    <row r="135" spans="1:14" ht="21" x14ac:dyDescent="0.5">
      <c r="B135" s="4" t="s">
        <v>32</v>
      </c>
      <c r="C135" s="52" t="s">
        <v>6</v>
      </c>
      <c r="D135" s="21"/>
      <c r="E135" s="17">
        <f t="shared" ref="E135:F135" si="88">SUM(E136,E140,E144,E145)</f>
        <v>870730.53671300004</v>
      </c>
      <c r="F135" s="17">
        <f t="shared" si="88"/>
        <v>3096884.2585011884</v>
      </c>
      <c r="G135" s="21"/>
      <c r="H135" s="17">
        <f t="shared" ref="H135:I135" si="89">SUM(H136,H140,H144,H145)</f>
        <v>501892</v>
      </c>
      <c r="I135" s="17">
        <f t="shared" si="89"/>
        <v>1799391</v>
      </c>
      <c r="J135" s="54"/>
      <c r="K135" s="49">
        <f t="shared" si="86"/>
        <v>73.489622610641334</v>
      </c>
      <c r="L135" s="49">
        <f t="shared" si="87"/>
        <v>72.107355127439689</v>
      </c>
      <c r="M135" s="14"/>
      <c r="N135" s="83"/>
    </row>
    <row r="136" spans="1:14" ht="21" x14ac:dyDescent="0.5">
      <c r="B136" s="4" t="s">
        <v>33</v>
      </c>
      <c r="C136" s="52" t="s">
        <v>6</v>
      </c>
      <c r="D136" s="21"/>
      <c r="E136" s="17">
        <f t="shared" ref="E136:F136" si="90">SUM(E137:E139)</f>
        <v>148475.017444</v>
      </c>
      <c r="F136" s="17">
        <f t="shared" si="90"/>
        <v>527605.97892101423</v>
      </c>
      <c r="G136" s="21"/>
      <c r="H136" s="17">
        <f t="shared" ref="H136:I136" si="91">SUM(H137:H139)</f>
        <v>87900</v>
      </c>
      <c r="I136" s="17">
        <f t="shared" si="91"/>
        <v>315255</v>
      </c>
      <c r="J136" s="54"/>
      <c r="K136" s="49">
        <f t="shared" si="86"/>
        <v>68.913557956769068</v>
      </c>
      <c r="L136" s="49">
        <f t="shared" si="87"/>
        <v>67.358480887222811</v>
      </c>
      <c r="M136" s="14"/>
      <c r="N136" s="83"/>
    </row>
    <row r="137" spans="1:14" ht="21" x14ac:dyDescent="0.5">
      <c r="B137" s="4" t="s">
        <v>34</v>
      </c>
      <c r="C137" s="52" t="s">
        <v>6</v>
      </c>
      <c r="D137" s="21"/>
      <c r="E137" s="17">
        <v>68398.086362999995</v>
      </c>
      <c r="F137" s="17">
        <v>242914.4076037418</v>
      </c>
      <c r="G137" s="21"/>
      <c r="H137" s="17">
        <v>23690</v>
      </c>
      <c r="I137" s="17">
        <v>84997</v>
      </c>
      <c r="J137" s="54"/>
      <c r="K137" s="49">
        <f t="shared" si="86"/>
        <v>188.72134387083156</v>
      </c>
      <c r="L137" s="49">
        <f t="shared" si="87"/>
        <v>185.79174277179408</v>
      </c>
      <c r="M137" s="14"/>
      <c r="N137" s="83"/>
    </row>
    <row r="138" spans="1:14" ht="21" x14ac:dyDescent="0.5">
      <c r="B138" s="4" t="s">
        <v>35</v>
      </c>
      <c r="C138" s="52" t="s">
        <v>6</v>
      </c>
      <c r="D138" s="21"/>
      <c r="E138" s="17">
        <v>79460.438636999999</v>
      </c>
      <c r="F138" s="17">
        <v>282498.55635514157</v>
      </c>
      <c r="G138" s="21"/>
      <c r="H138" s="17">
        <v>63628</v>
      </c>
      <c r="I138" s="17">
        <v>228173</v>
      </c>
      <c r="J138" s="54"/>
      <c r="K138" s="49">
        <f t="shared" si="86"/>
        <v>24.882816742629018</v>
      </c>
      <c r="L138" s="49">
        <f t="shared" si="87"/>
        <v>23.808932851451118</v>
      </c>
      <c r="M138" s="14"/>
      <c r="N138" s="83"/>
    </row>
    <row r="139" spans="1:14" ht="21" x14ac:dyDescent="0.5">
      <c r="B139" s="4" t="s">
        <v>36</v>
      </c>
      <c r="C139" s="52" t="s">
        <v>6</v>
      </c>
      <c r="D139" s="21"/>
      <c r="E139" s="17">
        <v>616.49244399999998</v>
      </c>
      <c r="F139" s="17">
        <v>2193.0149621307687</v>
      </c>
      <c r="G139" s="21"/>
      <c r="H139" s="17">
        <v>582</v>
      </c>
      <c r="I139" s="17">
        <v>2085</v>
      </c>
      <c r="J139" s="54"/>
      <c r="K139" s="49">
        <f t="shared" si="86"/>
        <v>5.9265367697594513</v>
      </c>
      <c r="L139" s="49">
        <f t="shared" si="87"/>
        <v>5.1805737232982523</v>
      </c>
      <c r="M139" s="14"/>
      <c r="N139" s="83"/>
    </row>
    <row r="140" spans="1:14" ht="21" x14ac:dyDescent="0.5">
      <c r="B140" s="4" t="s">
        <v>37</v>
      </c>
      <c r="C140" s="52" t="s">
        <v>6</v>
      </c>
      <c r="D140" s="21"/>
      <c r="E140" s="17">
        <f t="shared" ref="E140:I140" si="92">SUM(E141:E143)</f>
        <v>615894.81219600001</v>
      </c>
      <c r="F140" s="17">
        <f t="shared" si="92"/>
        <v>2191001.9387310161</v>
      </c>
      <c r="G140" s="21"/>
      <c r="H140" s="17">
        <f t="shared" si="92"/>
        <v>329830</v>
      </c>
      <c r="I140" s="17">
        <f t="shared" si="92"/>
        <v>1182222</v>
      </c>
      <c r="J140" s="54"/>
      <c r="K140" s="49">
        <f t="shared" si="86"/>
        <v>86.730986325076572</v>
      </c>
      <c r="L140" s="49">
        <f t="shared" si="87"/>
        <v>85.329146195132239</v>
      </c>
      <c r="M140" s="14"/>
      <c r="N140" s="83"/>
    </row>
    <row r="141" spans="1:14" ht="21" x14ac:dyDescent="0.5">
      <c r="B141" s="4" t="s">
        <v>34</v>
      </c>
      <c r="C141" s="52" t="s">
        <v>6</v>
      </c>
      <c r="D141" s="21"/>
      <c r="E141" s="17">
        <v>121950.20728800001</v>
      </c>
      <c r="F141" s="17">
        <v>433567.34985155816</v>
      </c>
      <c r="G141" s="21"/>
      <c r="H141" s="17">
        <v>91081</v>
      </c>
      <c r="I141" s="17">
        <v>326517</v>
      </c>
      <c r="J141" s="54"/>
      <c r="K141" s="49">
        <f t="shared" si="86"/>
        <v>33.892038172615599</v>
      </c>
      <c r="L141" s="49">
        <f t="shared" si="87"/>
        <v>32.785536389087895</v>
      </c>
      <c r="M141" s="14"/>
      <c r="N141" s="83"/>
    </row>
    <row r="142" spans="1:14" ht="21" x14ac:dyDescent="0.5">
      <c r="B142" s="4" t="s">
        <v>35</v>
      </c>
      <c r="C142" s="52" t="s">
        <v>6</v>
      </c>
      <c r="D142" s="21"/>
      <c r="E142" s="17">
        <v>475543.68931300001</v>
      </c>
      <c r="F142" s="17">
        <v>1691957.9439217746</v>
      </c>
      <c r="G142" s="21"/>
      <c r="H142" s="17">
        <v>228039</v>
      </c>
      <c r="I142" s="17">
        <v>817303</v>
      </c>
      <c r="J142" s="54"/>
      <c r="K142" s="49">
        <f t="shared" si="86"/>
        <v>108.53612290573102</v>
      </c>
      <c r="L142" s="49">
        <f t="shared" si="87"/>
        <v>107.01721930811149</v>
      </c>
      <c r="M142" s="14"/>
      <c r="N142" s="83"/>
    </row>
    <row r="143" spans="1:14" ht="21" x14ac:dyDescent="0.5">
      <c r="B143" s="4" t="s">
        <v>36</v>
      </c>
      <c r="C143" s="52" t="s">
        <v>6</v>
      </c>
      <c r="D143" s="21"/>
      <c r="E143" s="17">
        <v>18400.915594999999</v>
      </c>
      <c r="F143" s="17">
        <v>65476.644957683719</v>
      </c>
      <c r="G143" s="21"/>
      <c r="H143" s="17">
        <v>10710</v>
      </c>
      <c r="I143" s="17">
        <v>38402</v>
      </c>
      <c r="J143" s="54"/>
      <c r="K143" s="49">
        <f t="shared" si="86"/>
        <v>71.81060312791783</v>
      </c>
      <c r="L143" s="49">
        <f t="shared" si="87"/>
        <v>70.503215868141552</v>
      </c>
      <c r="M143" s="14"/>
      <c r="N143" s="83"/>
    </row>
    <row r="144" spans="1:14" ht="21" x14ac:dyDescent="0.5">
      <c r="B144" s="4" t="s">
        <v>38</v>
      </c>
      <c r="C144" s="52" t="s">
        <v>6</v>
      </c>
      <c r="D144" s="21"/>
      <c r="E144" s="17">
        <v>95325.329010000001</v>
      </c>
      <c r="F144" s="17">
        <v>339042.38872900105</v>
      </c>
      <c r="G144" s="21"/>
      <c r="H144" s="17">
        <v>75903</v>
      </c>
      <c r="I144" s="17">
        <v>272288</v>
      </c>
      <c r="J144" s="54"/>
      <c r="K144" s="49">
        <f t="shared" si="86"/>
        <v>25.588354887158602</v>
      </c>
      <c r="L144" s="49">
        <f t="shared" si="87"/>
        <v>24.516096459998622</v>
      </c>
      <c r="M144" s="14"/>
      <c r="N144" s="83"/>
    </row>
    <row r="145" spans="1:20" ht="21" x14ac:dyDescent="0.5">
      <c r="B145" s="4" t="s">
        <v>39</v>
      </c>
      <c r="C145" s="52" t="s">
        <v>6</v>
      </c>
      <c r="D145" s="21"/>
      <c r="E145" s="17">
        <v>11035.378063</v>
      </c>
      <c r="F145" s="17">
        <v>39233.952120156886</v>
      </c>
      <c r="G145" s="21"/>
      <c r="H145" s="17">
        <v>8259</v>
      </c>
      <c r="I145" s="17">
        <v>29626</v>
      </c>
      <c r="J145" s="54"/>
      <c r="K145" s="49">
        <f t="shared" si="86"/>
        <v>33.616394999394601</v>
      </c>
      <c r="L145" s="49">
        <f t="shared" si="87"/>
        <v>32.430811179899024</v>
      </c>
      <c r="M145" s="14"/>
      <c r="N145" s="83"/>
    </row>
    <row r="146" spans="1:20" ht="21" x14ac:dyDescent="0.5">
      <c r="B146" s="4" t="s">
        <v>40</v>
      </c>
      <c r="C146" s="52" t="s">
        <v>6</v>
      </c>
      <c r="D146" s="21"/>
      <c r="E146" s="17">
        <v>32997.079267000001</v>
      </c>
      <c r="F146" s="17">
        <v>117247.43261816296</v>
      </c>
      <c r="G146" s="21"/>
      <c r="H146" s="17">
        <v>16691</v>
      </c>
      <c r="I146" s="17">
        <v>59859</v>
      </c>
      <c r="J146" s="54"/>
      <c r="K146" s="49">
        <f t="shared" si="86"/>
        <v>97.693842591815951</v>
      </c>
      <c r="L146" s="49">
        <f t="shared" si="87"/>
        <v>95.872688514948379</v>
      </c>
      <c r="M146" s="14"/>
      <c r="N146" s="83"/>
    </row>
    <row r="147" spans="1:20" ht="21" x14ac:dyDescent="0.5">
      <c r="B147" s="4" t="s">
        <v>41</v>
      </c>
      <c r="C147" s="52" t="s">
        <v>6</v>
      </c>
      <c r="D147" s="53"/>
      <c r="E147" s="17">
        <v>12545.854938</v>
      </c>
      <c r="F147" s="17">
        <v>44467.15905738953</v>
      </c>
      <c r="G147" s="21"/>
      <c r="H147" s="17">
        <v>2125</v>
      </c>
      <c r="I147" s="17">
        <v>7631</v>
      </c>
      <c r="J147" s="54"/>
      <c r="K147" s="49">
        <f t="shared" si="86"/>
        <v>490.39317355294111</v>
      </c>
      <c r="L147" s="49">
        <f t="shared" si="87"/>
        <v>482.71732482491848</v>
      </c>
      <c r="M147" s="14"/>
      <c r="N147" s="83"/>
    </row>
    <row r="148" spans="1:20" x14ac:dyDescent="0.45">
      <c r="A148" s="78"/>
      <c r="B148" s="74"/>
      <c r="C148" s="74"/>
      <c r="D148" s="74"/>
      <c r="E148" s="75"/>
      <c r="F148" s="74"/>
      <c r="G148" s="74"/>
      <c r="H148" s="75"/>
      <c r="I148" s="74"/>
      <c r="J148" s="74"/>
      <c r="K148" s="75"/>
      <c r="L148" s="74"/>
    </row>
    <row r="149" spans="1:20" x14ac:dyDescent="0.45">
      <c r="J149" s="2" t="s">
        <v>61</v>
      </c>
    </row>
    <row r="151" spans="1:20" x14ac:dyDescent="0.45">
      <c r="A151" s="98" t="s">
        <v>111</v>
      </c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</row>
    <row r="152" spans="1:20" x14ac:dyDescent="0.45">
      <c r="A152" s="3"/>
      <c r="B152" s="3"/>
      <c r="C152" s="3"/>
      <c r="D152" s="3"/>
      <c r="E152" s="35"/>
      <c r="F152" s="3"/>
      <c r="G152" s="3"/>
      <c r="H152" s="35"/>
      <c r="I152" s="3"/>
      <c r="J152" s="3"/>
      <c r="K152" s="35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4"/>
      <c r="K154" s="75"/>
      <c r="L154" s="74"/>
    </row>
    <row r="155" spans="1:20" x14ac:dyDescent="0.45">
      <c r="A155" s="79"/>
      <c r="B155" s="5"/>
      <c r="C155" s="6" t="s">
        <v>62</v>
      </c>
      <c r="D155" s="104" t="s">
        <v>112</v>
      </c>
      <c r="E155" s="105"/>
      <c r="F155" s="106"/>
      <c r="G155" s="104" t="s">
        <v>113</v>
      </c>
      <c r="H155" s="105"/>
      <c r="I155" s="106"/>
      <c r="J155" s="80" t="s">
        <v>114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1"/>
      <c r="J156" s="82" t="s">
        <v>115</v>
      </c>
      <c r="K156" s="75"/>
      <c r="L156" s="74"/>
    </row>
    <row r="157" spans="1:20" x14ac:dyDescent="0.45">
      <c r="A157" s="4" t="s">
        <v>2</v>
      </c>
      <c r="B157" s="7" t="s">
        <v>65</v>
      </c>
      <c r="C157" s="3" t="s">
        <v>66</v>
      </c>
      <c r="D157" s="38" t="s">
        <v>67</v>
      </c>
      <c r="E157" s="99" t="s">
        <v>68</v>
      </c>
      <c r="F157" s="100"/>
      <c r="G157" s="38" t="s">
        <v>67</v>
      </c>
      <c r="H157" s="99" t="s">
        <v>68</v>
      </c>
      <c r="I157" s="100"/>
      <c r="J157" s="38" t="s">
        <v>67</v>
      </c>
      <c r="K157" s="104" t="s">
        <v>68</v>
      </c>
      <c r="L157" s="105"/>
    </row>
    <row r="158" spans="1:20" x14ac:dyDescent="0.45">
      <c r="A158" s="74"/>
      <c r="B158" s="10"/>
      <c r="C158" s="11" t="s">
        <v>69</v>
      </c>
      <c r="D158" s="10"/>
      <c r="E158" s="42" t="s">
        <v>70</v>
      </c>
      <c r="F158" s="43" t="s">
        <v>71</v>
      </c>
      <c r="G158" s="59"/>
      <c r="H158" s="42" t="s">
        <v>70</v>
      </c>
      <c r="I158" s="43" t="s">
        <v>72</v>
      </c>
      <c r="J158" s="44"/>
      <c r="K158" s="42" t="s">
        <v>70</v>
      </c>
      <c r="L158" s="48" t="s">
        <v>72</v>
      </c>
    </row>
    <row r="159" spans="1:20" ht="21" x14ac:dyDescent="0.5">
      <c r="A159" s="4" t="s">
        <v>43</v>
      </c>
      <c r="B159" s="4" t="s">
        <v>44</v>
      </c>
      <c r="C159" s="52"/>
      <c r="D159" s="53"/>
      <c r="E159" s="17">
        <f t="shared" ref="E159:I159" si="93">SUM(E160:E164)</f>
        <v>3799724.1987099997</v>
      </c>
      <c r="F159" s="17">
        <f t="shared" si="93"/>
        <v>13517295.863123728</v>
      </c>
      <c r="G159" s="53"/>
      <c r="H159" s="17">
        <f t="shared" si="93"/>
        <v>3707383</v>
      </c>
      <c r="I159" s="17">
        <f t="shared" si="93"/>
        <v>13300214</v>
      </c>
      <c r="J159" s="54"/>
      <c r="K159" s="49">
        <f t="shared" ref="K159:L164" si="94">E159/H159*100-100</f>
        <v>2.4907380410925839</v>
      </c>
      <c r="L159" s="49">
        <f t="shared" si="94"/>
        <v>1.632168197622434</v>
      </c>
      <c r="M159" s="14"/>
      <c r="N159" s="83"/>
      <c r="O159" s="83"/>
    </row>
    <row r="160" spans="1:20" ht="21" x14ac:dyDescent="0.5">
      <c r="A160" s="4" t="s">
        <v>0</v>
      </c>
      <c r="B160" s="4" t="s">
        <v>45</v>
      </c>
      <c r="C160" s="52" t="s">
        <v>9</v>
      </c>
      <c r="D160" s="17">
        <v>9200712.3103829995</v>
      </c>
      <c r="E160" s="73">
        <v>1434922.6728759999</v>
      </c>
      <c r="F160" s="17">
        <v>5104768.4338204097</v>
      </c>
      <c r="G160" s="17">
        <v>8787201</v>
      </c>
      <c r="H160" s="73">
        <v>1381562</v>
      </c>
      <c r="I160" s="17">
        <v>4956484</v>
      </c>
      <c r="J160" s="49">
        <f>D160/G160*100-100</f>
        <v>4.7058364817533942</v>
      </c>
      <c r="K160" s="49">
        <f t="shared" si="94"/>
        <v>3.8623437005360586</v>
      </c>
      <c r="L160" s="49">
        <f t="shared" si="94"/>
        <v>2.9917262684679287</v>
      </c>
      <c r="M160" s="20"/>
      <c r="N160" s="51"/>
      <c r="O160" s="51"/>
      <c r="T160" s="1"/>
    </row>
    <row r="161" spans="1:20" ht="21" x14ac:dyDescent="0.5">
      <c r="A161" s="4" t="s">
        <v>0</v>
      </c>
      <c r="B161" s="4" t="s">
        <v>46</v>
      </c>
      <c r="C161" s="52" t="s">
        <v>9</v>
      </c>
      <c r="D161" s="17">
        <v>9678712.5553155728</v>
      </c>
      <c r="E161" s="73">
        <v>1584793.9880039999</v>
      </c>
      <c r="F161" s="17">
        <v>5640356.2928224113</v>
      </c>
      <c r="G161" s="17">
        <v>8489469</v>
      </c>
      <c r="H161" s="73">
        <v>1265988</v>
      </c>
      <c r="I161" s="17">
        <v>4540681</v>
      </c>
      <c r="J161" s="49">
        <f>D161/G161*100-100</f>
        <v>14.008456304105394</v>
      </c>
      <c r="K161" s="49">
        <f t="shared" si="94"/>
        <v>25.182386247263011</v>
      </c>
      <c r="L161" s="49">
        <f t="shared" si="94"/>
        <v>24.218290005891447</v>
      </c>
      <c r="M161" s="20"/>
      <c r="N161" s="51"/>
      <c r="O161" s="51"/>
      <c r="T161" s="1"/>
    </row>
    <row r="162" spans="1:20" ht="21" x14ac:dyDescent="0.5">
      <c r="A162" s="4"/>
      <c r="B162" s="4" t="s">
        <v>76</v>
      </c>
      <c r="C162" s="52" t="s">
        <v>6</v>
      </c>
      <c r="D162" s="53"/>
      <c r="E162" s="17">
        <v>530506</v>
      </c>
      <c r="F162" s="17">
        <v>1884508</v>
      </c>
      <c r="G162" s="21"/>
      <c r="H162" s="17">
        <v>813013</v>
      </c>
      <c r="I162" s="17">
        <v>2917459</v>
      </c>
      <c r="J162" s="54"/>
      <c r="K162" s="49">
        <f t="shared" si="94"/>
        <v>-34.748152858564367</v>
      </c>
      <c r="L162" s="49">
        <f t="shared" si="94"/>
        <v>-35.405844606556585</v>
      </c>
      <c r="M162" s="14"/>
      <c r="N162" s="51"/>
      <c r="O162" s="51"/>
      <c r="T162" s="1"/>
    </row>
    <row r="163" spans="1:20" ht="21" x14ac:dyDescent="0.5">
      <c r="A163" s="4"/>
      <c r="B163" s="4" t="s">
        <v>77</v>
      </c>
      <c r="C163" s="52" t="s">
        <v>6</v>
      </c>
      <c r="D163" s="53"/>
      <c r="E163" s="17">
        <v>249432.22134300001</v>
      </c>
      <c r="F163" s="17">
        <v>887416.68567875668</v>
      </c>
      <c r="G163" s="21"/>
      <c r="H163" s="17">
        <v>246726</v>
      </c>
      <c r="I163" s="17">
        <v>885252</v>
      </c>
      <c r="J163" s="54"/>
      <c r="K163" s="49">
        <f t="shared" si="94"/>
        <v>1.096852923080661</v>
      </c>
      <c r="L163" s="49">
        <f t="shared" si="94"/>
        <v>0.2445276236322087</v>
      </c>
      <c r="M163" s="14"/>
      <c r="N163" s="51"/>
      <c r="O163" s="51"/>
      <c r="T163" s="1"/>
    </row>
    <row r="164" spans="1:20" ht="21" x14ac:dyDescent="0.5">
      <c r="A164" s="4"/>
      <c r="B164" s="4" t="s">
        <v>78</v>
      </c>
      <c r="C164" s="52" t="s">
        <v>6</v>
      </c>
      <c r="D164" s="53"/>
      <c r="E164" s="17">
        <v>69.316486999999995</v>
      </c>
      <c r="F164" s="17">
        <v>246.45080215071724</v>
      </c>
      <c r="G164" s="21"/>
      <c r="H164" s="17">
        <v>94</v>
      </c>
      <c r="I164" s="17">
        <v>338</v>
      </c>
      <c r="J164" s="54"/>
      <c r="K164" s="49">
        <f t="shared" si="94"/>
        <v>-26.259056382978727</v>
      </c>
      <c r="L164" s="49">
        <f t="shared" si="94"/>
        <v>-27.085561493870642</v>
      </c>
      <c r="M164" s="14"/>
      <c r="N164" s="51"/>
      <c r="O164" s="51"/>
      <c r="T164" s="1"/>
    </row>
    <row r="165" spans="1:20" ht="21" x14ac:dyDescent="0.5">
      <c r="A165" s="4"/>
      <c r="B165" s="4"/>
      <c r="C165" s="52"/>
      <c r="D165" s="17"/>
      <c r="E165" s="73"/>
      <c r="F165" s="17"/>
      <c r="G165" s="17"/>
      <c r="H165" s="73"/>
      <c r="I165" s="17"/>
      <c r="J165" s="49"/>
      <c r="K165" s="49"/>
      <c r="L165" s="49"/>
      <c r="M165" s="14"/>
      <c r="N165" s="83"/>
      <c r="O165" s="83"/>
    </row>
    <row r="166" spans="1:20" ht="21" x14ac:dyDescent="0.5">
      <c r="A166" s="4" t="s">
        <v>47</v>
      </c>
      <c r="B166" s="4" t="s">
        <v>48</v>
      </c>
      <c r="C166" s="52"/>
      <c r="D166" s="53"/>
      <c r="E166" s="17">
        <f t="shared" ref="E166:I166" si="95">SUM(E167:E171)</f>
        <v>1502637.859186</v>
      </c>
      <c r="F166" s="17">
        <f t="shared" si="95"/>
        <v>5342333.3560987022</v>
      </c>
      <c r="G166" s="53"/>
      <c r="H166" s="17">
        <f t="shared" si="95"/>
        <v>1707047</v>
      </c>
      <c r="I166" s="17">
        <f t="shared" si="95"/>
        <v>6122626</v>
      </c>
      <c r="J166" s="54"/>
      <c r="K166" s="49">
        <f t="shared" ref="K166:L171" si="96">E166/H166*100-100</f>
        <v>-11.974429574229646</v>
      </c>
      <c r="L166" s="49">
        <f t="shared" si="96"/>
        <v>-12.744411366973878</v>
      </c>
      <c r="M166" s="14"/>
      <c r="N166" s="83"/>
      <c r="O166" s="83"/>
    </row>
    <row r="167" spans="1:20" ht="21" x14ac:dyDescent="0.5">
      <c r="A167" s="4"/>
      <c r="B167" s="4" t="s">
        <v>79</v>
      </c>
      <c r="C167" s="52" t="s">
        <v>9</v>
      </c>
      <c r="D167" s="17">
        <v>676937.85438619996</v>
      </c>
      <c r="E167" s="17">
        <v>331273.95157500001</v>
      </c>
      <c r="F167" s="17">
        <v>1177726.164316992</v>
      </c>
      <c r="G167" s="17">
        <v>1186047</v>
      </c>
      <c r="H167" s="17">
        <v>623052</v>
      </c>
      <c r="I167" s="17">
        <v>2233914</v>
      </c>
      <c r="J167" s="49">
        <f>D167/G167*100-100</f>
        <v>-42.924871072883285</v>
      </c>
      <c r="K167" s="49">
        <f t="shared" si="96"/>
        <v>-46.830448891103792</v>
      </c>
      <c r="L167" s="49">
        <f t="shared" si="96"/>
        <v>-47.279699920543408</v>
      </c>
      <c r="M167" s="20"/>
      <c r="N167" s="51"/>
      <c r="O167" s="51"/>
      <c r="T167" s="1"/>
    </row>
    <row r="168" spans="1:20" ht="21" x14ac:dyDescent="0.5">
      <c r="B168" s="4" t="s">
        <v>80</v>
      </c>
      <c r="C168" s="52" t="s">
        <v>9</v>
      </c>
      <c r="D168" s="17">
        <v>452497.60754130001</v>
      </c>
      <c r="E168" s="17">
        <v>167627.387678</v>
      </c>
      <c r="F168" s="17">
        <v>595750.58925182757</v>
      </c>
      <c r="G168" s="17">
        <v>432100</v>
      </c>
      <c r="H168" s="17">
        <v>157717</v>
      </c>
      <c r="I168" s="17">
        <v>565653</v>
      </c>
      <c r="J168" s="49">
        <f>D168/G168*100-100</f>
        <v>4.720575686484608</v>
      </c>
      <c r="K168" s="49">
        <f t="shared" si="96"/>
        <v>6.2836521605153592</v>
      </c>
      <c r="L168" s="49">
        <f t="shared" si="96"/>
        <v>5.3208573545667832</v>
      </c>
      <c r="M168" s="20"/>
      <c r="N168" s="51"/>
      <c r="O168" s="51"/>
      <c r="T168" s="1"/>
    </row>
    <row r="169" spans="1:20" ht="21" x14ac:dyDescent="0.5">
      <c r="A169" s="4" t="s">
        <v>0</v>
      </c>
      <c r="B169" s="4" t="s">
        <v>81</v>
      </c>
      <c r="C169" s="52" t="s">
        <v>9</v>
      </c>
      <c r="D169" s="17">
        <v>548251.71327089996</v>
      </c>
      <c r="E169" s="17">
        <v>250918.59508</v>
      </c>
      <c r="F169" s="17">
        <v>892203.92006222974</v>
      </c>
      <c r="G169" s="17">
        <v>499787</v>
      </c>
      <c r="H169" s="17">
        <v>241968</v>
      </c>
      <c r="I169" s="17">
        <v>868131</v>
      </c>
      <c r="J169" s="49">
        <f>D169/G169*100-100</f>
        <v>9.6970736075367938</v>
      </c>
      <c r="K169" s="49">
        <f t="shared" si="96"/>
        <v>3.6990821430932925</v>
      </c>
      <c r="L169" s="49">
        <f t="shared" si="96"/>
        <v>2.7729593877225511</v>
      </c>
      <c r="M169" s="20"/>
      <c r="N169" s="51"/>
      <c r="O169" s="51"/>
      <c r="T169" s="1"/>
    </row>
    <row r="170" spans="1:20" ht="21" x14ac:dyDescent="0.5">
      <c r="A170" s="4" t="s">
        <v>0</v>
      </c>
      <c r="B170" s="4" t="s">
        <v>82</v>
      </c>
      <c r="C170" s="52" t="s">
        <v>9</v>
      </c>
      <c r="D170" s="17">
        <v>1064675.8849149002</v>
      </c>
      <c r="E170" s="17">
        <v>141008.41077399999</v>
      </c>
      <c r="F170" s="17">
        <v>501475.08699016343</v>
      </c>
      <c r="G170" s="17">
        <v>978347</v>
      </c>
      <c r="H170" s="17">
        <v>122182</v>
      </c>
      <c r="I170" s="17">
        <v>438366</v>
      </c>
      <c r="J170" s="49">
        <f>D170/G170*100-100</f>
        <v>8.8239535578787667</v>
      </c>
      <c r="K170" s="49">
        <f t="shared" si="96"/>
        <v>15.408497793455652</v>
      </c>
      <c r="L170" s="49">
        <f t="shared" si="96"/>
        <v>14.396437449565752</v>
      </c>
      <c r="M170" s="20"/>
      <c r="N170" s="51"/>
      <c r="O170" s="51"/>
      <c r="T170" s="1"/>
    </row>
    <row r="171" spans="1:20" ht="21" x14ac:dyDescent="0.5">
      <c r="A171" s="4"/>
      <c r="B171" s="4" t="s">
        <v>83</v>
      </c>
      <c r="C171" s="52" t="s">
        <v>49</v>
      </c>
      <c r="D171" s="53"/>
      <c r="E171" s="17">
        <v>611809.51407899999</v>
      </c>
      <c r="F171" s="17">
        <v>2175177.5954774893</v>
      </c>
      <c r="G171" s="21"/>
      <c r="H171" s="17">
        <v>562128</v>
      </c>
      <c r="I171" s="17">
        <v>2016562</v>
      </c>
      <c r="J171" s="54"/>
      <c r="K171" s="49">
        <f t="shared" si="96"/>
        <v>8.8381141090641222</v>
      </c>
      <c r="L171" s="49">
        <f t="shared" si="96"/>
        <v>7.8656443728231125</v>
      </c>
      <c r="M171" s="14"/>
      <c r="N171" s="83"/>
      <c r="O171" s="83"/>
      <c r="T171" s="1"/>
    </row>
    <row r="172" spans="1:20" ht="21" x14ac:dyDescent="0.5">
      <c r="A172" s="4"/>
      <c r="B172" s="4"/>
      <c r="C172" s="52"/>
      <c r="D172" s="17"/>
      <c r="E172" s="17"/>
      <c r="F172" s="17"/>
      <c r="G172" s="17"/>
      <c r="H172" s="17"/>
      <c r="I172" s="17"/>
      <c r="J172" s="49"/>
      <c r="K172" s="49"/>
      <c r="L172" s="49"/>
      <c r="M172" s="14"/>
      <c r="N172" s="83"/>
      <c r="O172" s="83"/>
    </row>
    <row r="173" spans="1:20" ht="21" x14ac:dyDescent="0.5">
      <c r="A173" s="4" t="s">
        <v>50</v>
      </c>
      <c r="B173" s="4" t="s">
        <v>51</v>
      </c>
      <c r="C173" s="52"/>
      <c r="D173" s="53"/>
      <c r="E173" s="17">
        <f t="shared" ref="E173:I173" si="97">SUM(E174:E178)</f>
        <v>2414970.6725300001</v>
      </c>
      <c r="F173" s="17">
        <f t="shared" si="97"/>
        <v>8586842.2348364946</v>
      </c>
      <c r="G173" s="53"/>
      <c r="H173" s="17">
        <f t="shared" si="97"/>
        <v>2259945</v>
      </c>
      <c r="I173" s="17">
        <f t="shared" si="97"/>
        <v>8105534</v>
      </c>
      <c r="J173" s="54"/>
      <c r="K173" s="49">
        <f t="shared" ref="K173:L178" si="98">E173/H173*100-100</f>
        <v>6.859709972145339</v>
      </c>
      <c r="L173" s="49">
        <f t="shared" si="98"/>
        <v>5.9380200593384131</v>
      </c>
      <c r="M173" s="14"/>
      <c r="N173" s="83"/>
      <c r="O173" s="83"/>
    </row>
    <row r="174" spans="1:20" ht="21" x14ac:dyDescent="0.5">
      <c r="A174" s="4" t="s">
        <v>0</v>
      </c>
      <c r="B174" s="4" t="s">
        <v>84</v>
      </c>
      <c r="C174" s="52" t="s">
        <v>52</v>
      </c>
      <c r="D174" s="17">
        <v>833345.03376999998</v>
      </c>
      <c r="E174" s="17">
        <v>150751.189644</v>
      </c>
      <c r="F174" s="17">
        <v>535452.45607924426</v>
      </c>
      <c r="G174" s="17">
        <v>841854</v>
      </c>
      <c r="H174" s="17">
        <v>143718</v>
      </c>
      <c r="I174" s="17">
        <v>516256</v>
      </c>
      <c r="J174" s="49">
        <f>D174/G174*100-100</f>
        <v>-1.0107413197537767</v>
      </c>
      <c r="K174" s="49">
        <f t="shared" si="98"/>
        <v>4.8937430551496703</v>
      </c>
      <c r="L174" s="49">
        <f t="shared" si="98"/>
        <v>3.7183986392883099</v>
      </c>
      <c r="M174" s="20"/>
      <c r="N174" s="51"/>
      <c r="O174" s="51"/>
      <c r="T174" s="1"/>
    </row>
    <row r="175" spans="1:20" ht="21" x14ac:dyDescent="0.5">
      <c r="B175" s="4" t="s">
        <v>85</v>
      </c>
      <c r="C175" s="52" t="s">
        <v>52</v>
      </c>
      <c r="D175" s="17">
        <v>37943.494308499998</v>
      </c>
      <c r="E175" s="17">
        <v>49367.647266</v>
      </c>
      <c r="F175" s="17">
        <v>175718.68605927288</v>
      </c>
      <c r="G175" s="17">
        <v>25491</v>
      </c>
      <c r="H175" s="17">
        <v>35528</v>
      </c>
      <c r="I175" s="17">
        <v>127395</v>
      </c>
      <c r="J175" s="49">
        <f>D175/G175*100-100</f>
        <v>48.850552385155538</v>
      </c>
      <c r="K175" s="49">
        <f t="shared" si="98"/>
        <v>38.954197438639937</v>
      </c>
      <c r="L175" s="49">
        <f t="shared" si="98"/>
        <v>37.932168498977887</v>
      </c>
      <c r="M175" s="20"/>
      <c r="N175" s="51"/>
      <c r="O175" s="51"/>
      <c r="T175" s="1"/>
    </row>
    <row r="176" spans="1:20" ht="21" x14ac:dyDescent="0.5">
      <c r="B176" s="4" t="s">
        <v>86</v>
      </c>
      <c r="C176" s="52" t="s">
        <v>52</v>
      </c>
      <c r="D176" s="17">
        <v>2044162.9211792001</v>
      </c>
      <c r="E176" s="17">
        <v>660598.92906500003</v>
      </c>
      <c r="F176" s="17">
        <v>2348612.0680390163</v>
      </c>
      <c r="G176" s="17">
        <v>1804020</v>
      </c>
      <c r="H176" s="17">
        <v>628424</v>
      </c>
      <c r="I176" s="17">
        <v>2254397</v>
      </c>
      <c r="J176" s="49">
        <f>D176/G176*100-100</f>
        <v>13.311544283278451</v>
      </c>
      <c r="K176" s="49">
        <f t="shared" si="98"/>
        <v>5.1199395734408597</v>
      </c>
      <c r="L176" s="49">
        <f t="shared" si="98"/>
        <v>4.1791693317111651</v>
      </c>
      <c r="M176" s="20"/>
      <c r="N176" s="51"/>
      <c r="O176" s="51"/>
      <c r="T176" s="1"/>
    </row>
    <row r="177" spans="1:20" ht="21" x14ac:dyDescent="0.5">
      <c r="B177" s="4" t="s">
        <v>87</v>
      </c>
      <c r="C177" s="52" t="s">
        <v>52</v>
      </c>
      <c r="D177" s="17">
        <v>40561.654287799996</v>
      </c>
      <c r="E177" s="17">
        <v>320322.403574</v>
      </c>
      <c r="F177" s="17">
        <v>1138755.8351886326</v>
      </c>
      <c r="G177" s="17">
        <v>29775</v>
      </c>
      <c r="H177" s="17">
        <v>282856</v>
      </c>
      <c r="I177" s="17">
        <v>1014858</v>
      </c>
      <c r="J177" s="49">
        <f>D177/G177*100-100</f>
        <v>36.227218430898404</v>
      </c>
      <c r="K177" s="49">
        <f t="shared" si="98"/>
        <v>13.245751751421224</v>
      </c>
      <c r="L177" s="49">
        <f t="shared" si="98"/>
        <v>12.208391241792697</v>
      </c>
      <c r="M177" s="20"/>
      <c r="N177" s="51"/>
      <c r="O177" s="51"/>
      <c r="T177" s="1"/>
    </row>
    <row r="178" spans="1:20" ht="21" x14ac:dyDescent="0.5">
      <c r="B178" s="4" t="s">
        <v>88</v>
      </c>
      <c r="C178" s="52" t="s">
        <v>49</v>
      </c>
      <c r="D178" s="53"/>
      <c r="E178" s="17">
        <v>1233930.5029810001</v>
      </c>
      <c r="F178" s="17">
        <v>4388303.1894703284</v>
      </c>
      <c r="G178" s="21"/>
      <c r="H178" s="17">
        <v>1169419</v>
      </c>
      <c r="I178" s="17">
        <v>4192628</v>
      </c>
      <c r="J178" s="54"/>
      <c r="K178" s="49">
        <f t="shared" si="98"/>
        <v>5.5165430851559734</v>
      </c>
      <c r="L178" s="49">
        <f t="shared" si="98"/>
        <v>4.6671249982189806</v>
      </c>
      <c r="M178" s="14"/>
      <c r="N178" s="83"/>
      <c r="O178" s="83"/>
    </row>
    <row r="179" spans="1:20" ht="21" x14ac:dyDescent="0.5">
      <c r="B179" s="4"/>
      <c r="C179" s="52"/>
      <c r="D179" s="18"/>
      <c r="E179" s="17"/>
      <c r="F179" s="17"/>
      <c r="G179" s="18"/>
      <c r="H179" s="17"/>
      <c r="I179" s="17"/>
      <c r="J179" s="49"/>
      <c r="K179" s="49"/>
      <c r="L179" s="49"/>
      <c r="M179" s="14"/>
      <c r="N179" s="83"/>
      <c r="O179" s="83"/>
    </row>
    <row r="180" spans="1:20" ht="21" x14ac:dyDescent="0.5">
      <c r="A180" s="4" t="s">
        <v>53</v>
      </c>
      <c r="B180" s="4" t="s">
        <v>54</v>
      </c>
      <c r="C180" s="52"/>
      <c r="D180" s="53"/>
      <c r="E180" s="17">
        <f t="shared" ref="E180:I180" si="99">SUM(E181:E185)</f>
        <v>1481362.1453169999</v>
      </c>
      <c r="F180" s="17">
        <f t="shared" si="99"/>
        <v>5267608.9180350862</v>
      </c>
      <c r="G180" s="53"/>
      <c r="H180" s="17">
        <f t="shared" si="99"/>
        <v>1335298</v>
      </c>
      <c r="I180" s="17">
        <f t="shared" si="99"/>
        <v>4788721</v>
      </c>
      <c r="J180" s="54"/>
      <c r="K180" s="49">
        <f t="shared" ref="K180:L185" si="100">E180/H180*100-100</f>
        <v>10.938692735029917</v>
      </c>
      <c r="L180" s="49">
        <f t="shared" si="100"/>
        <v>10.000330318577483</v>
      </c>
      <c r="M180" s="14"/>
      <c r="N180" s="83"/>
      <c r="O180" s="83"/>
    </row>
    <row r="181" spans="1:20" ht="21" x14ac:dyDescent="0.5">
      <c r="A181" s="4"/>
      <c r="B181" s="4" t="s">
        <v>89</v>
      </c>
      <c r="C181" s="52" t="s">
        <v>55</v>
      </c>
      <c r="D181" s="17">
        <v>85.986800000000002</v>
      </c>
      <c r="E181" s="17">
        <v>3654.5436709999999</v>
      </c>
      <c r="F181" s="17">
        <v>13045.761060576606</v>
      </c>
      <c r="G181" s="17">
        <v>382</v>
      </c>
      <c r="H181" s="17">
        <v>8326</v>
      </c>
      <c r="I181" s="17">
        <v>29889</v>
      </c>
      <c r="J181" s="49">
        <f>D181/G181*100-100</f>
        <v>-77.490366492146592</v>
      </c>
      <c r="K181" s="49">
        <f t="shared" ref="K181" si="101">E181/H181*100-100</f>
        <v>-56.106849975978861</v>
      </c>
      <c r="L181" s="49">
        <f t="shared" ref="L181" si="102">F181/I181*100-100</f>
        <v>-56.3526345458978</v>
      </c>
      <c r="M181" s="20"/>
      <c r="N181" s="51"/>
      <c r="O181" s="51"/>
      <c r="T181" s="1"/>
    </row>
    <row r="182" spans="1:20" ht="21" x14ac:dyDescent="0.5">
      <c r="B182" s="4" t="s">
        <v>90</v>
      </c>
      <c r="C182" s="52" t="s">
        <v>52</v>
      </c>
      <c r="D182" s="17">
        <v>3204355</v>
      </c>
      <c r="E182" s="17">
        <v>460042.60298999998</v>
      </c>
      <c r="F182" s="17">
        <v>1635908.5732177622</v>
      </c>
      <c r="G182" s="17">
        <v>2968683</v>
      </c>
      <c r="H182" s="17">
        <v>443545</v>
      </c>
      <c r="I182" s="17">
        <v>1590679</v>
      </c>
      <c r="J182" s="49">
        <f>D182/G182*100-100</f>
        <v>7.9386044249251313</v>
      </c>
      <c r="K182" s="49">
        <f t="shared" si="100"/>
        <v>3.719487986562811</v>
      </c>
      <c r="L182" s="49">
        <f t="shared" si="100"/>
        <v>2.8434129838743161</v>
      </c>
      <c r="M182" s="20"/>
      <c r="N182" s="51"/>
      <c r="O182" s="51"/>
      <c r="T182" s="1"/>
    </row>
    <row r="183" spans="1:20" ht="21" x14ac:dyDescent="0.5">
      <c r="B183" s="4" t="s">
        <v>91</v>
      </c>
      <c r="C183" s="52" t="s">
        <v>52</v>
      </c>
      <c r="D183" s="17">
        <v>3636231.0553923999</v>
      </c>
      <c r="E183" s="17">
        <v>625535.12951300002</v>
      </c>
      <c r="F183" s="17">
        <v>2224088.3320352128</v>
      </c>
      <c r="G183" s="17">
        <v>2807683</v>
      </c>
      <c r="H183" s="17">
        <v>537801</v>
      </c>
      <c r="I183" s="17">
        <v>1928524</v>
      </c>
      <c r="J183" s="49">
        <f>D183/G183*100-100</f>
        <v>29.51002856776924</v>
      </c>
      <c r="K183" s="49">
        <f t="shared" si="100"/>
        <v>16.313493190418015</v>
      </c>
      <c r="L183" s="49">
        <f t="shared" si="100"/>
        <v>15.325934861853568</v>
      </c>
      <c r="M183" s="20"/>
      <c r="N183" s="51"/>
      <c r="O183" s="51"/>
      <c r="T183" s="1"/>
    </row>
    <row r="184" spans="1:20" ht="21" x14ac:dyDescent="0.5">
      <c r="B184" s="4" t="s">
        <v>92</v>
      </c>
      <c r="C184" s="52" t="s">
        <v>49</v>
      </c>
      <c r="D184" s="53"/>
      <c r="E184" s="17">
        <v>58104.556255000003</v>
      </c>
      <c r="F184" s="17">
        <v>206554.80505674137</v>
      </c>
      <c r="G184" s="21"/>
      <c r="H184" s="17">
        <v>58862</v>
      </c>
      <c r="I184" s="17">
        <v>211145</v>
      </c>
      <c r="J184" s="54"/>
      <c r="K184" s="49">
        <f t="shared" si="100"/>
        <v>-1.286812790934718</v>
      </c>
      <c r="L184" s="49">
        <f t="shared" si="100"/>
        <v>-2.1739538910505161</v>
      </c>
      <c r="M184" s="14"/>
      <c r="N184" s="83"/>
      <c r="O184" s="83"/>
    </row>
    <row r="185" spans="1:20" ht="21" x14ac:dyDescent="0.5">
      <c r="B185" s="4" t="s">
        <v>93</v>
      </c>
      <c r="C185" s="52" t="s">
        <v>49</v>
      </c>
      <c r="D185" s="53"/>
      <c r="E185" s="17">
        <v>334025.31288799999</v>
      </c>
      <c r="F185" s="17">
        <v>1188011.4466647936</v>
      </c>
      <c r="G185" s="21"/>
      <c r="H185" s="17">
        <v>286764</v>
      </c>
      <c r="I185" s="17">
        <v>1028484</v>
      </c>
      <c r="J185" s="54"/>
      <c r="K185" s="49">
        <f t="shared" si="100"/>
        <v>16.480908652411031</v>
      </c>
      <c r="L185" s="49">
        <f t="shared" si="100"/>
        <v>15.510931299348712</v>
      </c>
      <c r="M185" s="14"/>
      <c r="N185" s="83"/>
      <c r="O185" s="83"/>
    </row>
    <row r="186" spans="1:20" ht="21" x14ac:dyDescent="0.5">
      <c r="B186" s="4"/>
      <c r="C186" s="52"/>
      <c r="D186" s="18"/>
      <c r="E186" s="17"/>
      <c r="F186" s="17"/>
      <c r="G186" s="18"/>
      <c r="H186" s="17"/>
      <c r="I186" s="17"/>
      <c r="J186" s="49"/>
      <c r="K186" s="49"/>
      <c r="L186" s="49"/>
      <c r="M186" s="14"/>
      <c r="N186" s="83"/>
      <c r="O186" s="83"/>
    </row>
    <row r="187" spans="1:20" ht="21" x14ac:dyDescent="0.5">
      <c r="A187" s="4" t="s">
        <v>56</v>
      </c>
      <c r="B187" s="4" t="s">
        <v>57</v>
      </c>
      <c r="C187" s="52"/>
      <c r="D187" s="53"/>
      <c r="E187" s="17">
        <f t="shared" ref="E187:I187" si="103">SUM(E188:E192)</f>
        <v>275367.39970800001</v>
      </c>
      <c r="F187" s="17">
        <f t="shared" si="103"/>
        <v>979062.9132561388</v>
      </c>
      <c r="G187" s="53"/>
      <c r="H187" s="17">
        <f t="shared" si="103"/>
        <v>248312</v>
      </c>
      <c r="I187" s="17">
        <f t="shared" si="103"/>
        <v>890720</v>
      </c>
      <c r="J187" s="84"/>
      <c r="K187" s="49">
        <f t="shared" ref="K187:L192" si="104">E187/H187*100-100</f>
        <v>10.895727837559207</v>
      </c>
      <c r="L187" s="49">
        <f t="shared" si="104"/>
        <v>9.9181463598144006</v>
      </c>
      <c r="M187" s="14"/>
      <c r="N187" s="83"/>
      <c r="O187" s="83"/>
    </row>
    <row r="188" spans="1:20" ht="21" x14ac:dyDescent="0.5">
      <c r="B188" s="4" t="s">
        <v>94</v>
      </c>
      <c r="C188" s="52" t="s">
        <v>52</v>
      </c>
      <c r="D188" s="17">
        <v>374331.56788699998</v>
      </c>
      <c r="E188" s="17">
        <v>76703.549190000005</v>
      </c>
      <c r="F188" s="17">
        <v>272684.80278843752</v>
      </c>
      <c r="G188" s="17">
        <v>464000</v>
      </c>
      <c r="H188" s="17">
        <v>73938</v>
      </c>
      <c r="I188" s="17">
        <v>265220</v>
      </c>
      <c r="J188" s="49">
        <f>D188/G188*100-100</f>
        <v>-19.325093127801722</v>
      </c>
      <c r="K188" s="49">
        <f t="shared" si="104"/>
        <v>3.7403624523249164</v>
      </c>
      <c r="L188" s="49">
        <f t="shared" si="104"/>
        <v>2.8145700883936087</v>
      </c>
      <c r="M188" s="20"/>
      <c r="N188" s="51"/>
      <c r="O188" s="51"/>
      <c r="T188" s="1"/>
    </row>
    <row r="189" spans="1:20" ht="21" x14ac:dyDescent="0.5">
      <c r="B189" s="4" t="s">
        <v>95</v>
      </c>
      <c r="C189" s="52" t="s">
        <v>58</v>
      </c>
      <c r="D189" s="17">
        <v>9110430</v>
      </c>
      <c r="E189" s="17">
        <v>51020.586395999999</v>
      </c>
      <c r="F189" s="17">
        <v>181339.64124620566</v>
      </c>
      <c r="G189" s="17">
        <v>6325316</v>
      </c>
      <c r="H189" s="17">
        <v>35222</v>
      </c>
      <c r="I189" s="17">
        <v>126369</v>
      </c>
      <c r="J189" s="49">
        <f>D189/G189*100-100</f>
        <v>44.031223104110552</v>
      </c>
      <c r="K189" s="49">
        <f t="shared" si="104"/>
        <v>44.854313769802957</v>
      </c>
      <c r="L189" s="49">
        <f t="shared" si="104"/>
        <v>43.500099902828737</v>
      </c>
      <c r="M189" s="20"/>
      <c r="N189" s="51"/>
      <c r="O189" s="51"/>
      <c r="T189" s="1"/>
    </row>
    <row r="190" spans="1:20" ht="21" x14ac:dyDescent="0.5">
      <c r="B190" s="4" t="s">
        <v>96</v>
      </c>
      <c r="C190" s="52" t="s">
        <v>49</v>
      </c>
      <c r="D190" s="53"/>
      <c r="E190" s="17">
        <v>29270.005429000001</v>
      </c>
      <c r="F190" s="17">
        <v>104109.93301320926</v>
      </c>
      <c r="G190" s="21"/>
      <c r="H190" s="17">
        <v>23112</v>
      </c>
      <c r="I190" s="17">
        <v>82890</v>
      </c>
      <c r="J190" s="54"/>
      <c r="K190" s="49">
        <f t="shared" si="104"/>
        <v>26.644191021979921</v>
      </c>
      <c r="L190" s="49">
        <f t="shared" si="104"/>
        <v>25.600112212823319</v>
      </c>
      <c r="M190" s="14"/>
      <c r="N190" s="83"/>
      <c r="O190" s="83"/>
    </row>
    <row r="191" spans="1:20" ht="21" x14ac:dyDescent="0.5">
      <c r="B191" s="4" t="s">
        <v>97</v>
      </c>
      <c r="C191" s="52" t="s">
        <v>52</v>
      </c>
      <c r="D191" s="17">
        <v>6872.0709999999999</v>
      </c>
      <c r="E191" s="17">
        <v>1602.0758880000001</v>
      </c>
      <c r="F191" s="17">
        <v>5663.9147440028646</v>
      </c>
      <c r="G191" s="17">
        <v>24139</v>
      </c>
      <c r="H191" s="17">
        <v>5288</v>
      </c>
      <c r="I191" s="17">
        <v>19001</v>
      </c>
      <c r="J191" s="49">
        <f>D191/G191*100-100</f>
        <v>-71.531252330253949</v>
      </c>
      <c r="K191" s="49">
        <f t="shared" si="104"/>
        <v>-69.703557337367627</v>
      </c>
      <c r="L191" s="49">
        <f t="shared" si="104"/>
        <v>-70.191491268865505</v>
      </c>
      <c r="M191" s="20"/>
      <c r="N191" s="51"/>
      <c r="O191" s="51"/>
      <c r="T191" s="1"/>
    </row>
    <row r="192" spans="1:20" ht="21" x14ac:dyDescent="0.5">
      <c r="B192" s="4" t="s">
        <v>98</v>
      </c>
      <c r="C192" s="52" t="s">
        <v>52</v>
      </c>
      <c r="D192" s="17">
        <v>436266.04999670002</v>
      </c>
      <c r="E192" s="17">
        <v>116771.182805</v>
      </c>
      <c r="F192" s="17">
        <v>415264.6214642835</v>
      </c>
      <c r="G192" s="17">
        <v>407769</v>
      </c>
      <c r="H192" s="17">
        <v>110752</v>
      </c>
      <c r="I192" s="17">
        <v>397240</v>
      </c>
      <c r="J192" s="49">
        <f>D192/G192*100-100</f>
        <v>6.9885278176369496</v>
      </c>
      <c r="K192" s="49">
        <f t="shared" si="104"/>
        <v>5.4348298947197264</v>
      </c>
      <c r="L192" s="49">
        <f t="shared" si="104"/>
        <v>4.537463866751466</v>
      </c>
      <c r="M192" s="20"/>
      <c r="N192" s="51"/>
      <c r="O192" s="51"/>
      <c r="T192" s="1"/>
    </row>
    <row r="193" spans="1:15" ht="21" x14ac:dyDescent="0.5">
      <c r="B193" s="4"/>
      <c r="C193" s="52"/>
      <c r="D193" s="17"/>
      <c r="E193" s="17"/>
      <c r="F193" s="17"/>
      <c r="G193" s="17"/>
      <c r="H193" s="17"/>
      <c r="I193" s="17"/>
      <c r="J193" s="49"/>
      <c r="K193" s="49"/>
      <c r="L193" s="49"/>
      <c r="M193" s="14"/>
      <c r="N193" s="83"/>
      <c r="O193" s="83"/>
    </row>
    <row r="194" spans="1:15" ht="21" x14ac:dyDescent="0.5">
      <c r="A194" s="4"/>
      <c r="B194" s="4" t="s">
        <v>59</v>
      </c>
      <c r="D194" s="18"/>
      <c r="E194" s="17">
        <f t="shared" ref="E194:I194" si="105">E108-E110-E122-E134-E159-E166-E173-E180-E187</f>
        <v>1027958.7550110002</v>
      </c>
      <c r="F194" s="17">
        <f t="shared" si="105"/>
        <v>3656833.1551397871</v>
      </c>
      <c r="G194" s="53"/>
      <c r="H194" s="17">
        <f t="shared" si="105"/>
        <v>902932</v>
      </c>
      <c r="I194" s="17">
        <f t="shared" si="105"/>
        <v>3239529.521999903</v>
      </c>
      <c r="J194" s="54"/>
      <c r="K194" s="49">
        <f>E194/H194*100-100</f>
        <v>13.846752026841472</v>
      </c>
      <c r="L194" s="49">
        <f>F194/I194*100-100</f>
        <v>12.881612292956191</v>
      </c>
      <c r="M194" s="14"/>
      <c r="N194" s="83"/>
      <c r="O194" s="83"/>
    </row>
    <row r="195" spans="1:15" ht="21" x14ac:dyDescent="0.5">
      <c r="A195" s="78"/>
      <c r="B195" s="74"/>
      <c r="C195" s="74"/>
      <c r="D195" s="85"/>
      <c r="E195" s="86"/>
      <c r="F195" s="85"/>
      <c r="G195" s="85"/>
      <c r="H195" s="86"/>
      <c r="I195" s="85"/>
      <c r="J195" s="85"/>
      <c r="K195" s="86"/>
      <c r="L195" s="85"/>
      <c r="M195" s="14"/>
      <c r="N195" s="83"/>
      <c r="O195" s="83"/>
    </row>
    <row r="196" spans="1:15" x14ac:dyDescent="0.45">
      <c r="A196" s="2" t="s">
        <v>60</v>
      </c>
    </row>
    <row r="199" spans="1:15" x14ac:dyDescent="0.45">
      <c r="E199" s="87"/>
      <c r="F199" s="87"/>
      <c r="H199" s="2"/>
      <c r="K199" s="2"/>
      <c r="N199" s="2"/>
      <c r="O199" s="2"/>
    </row>
    <row r="200" spans="1:15" x14ac:dyDescent="0.45">
      <c r="B200" s="4"/>
      <c r="E200" s="88"/>
      <c r="F200" s="88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5"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B97:H97"/>
    <mergeCell ref="A100:L100"/>
    <mergeCell ref="E106:F106"/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</mergeCells>
  <phoneticPr fontId="0" type="noConversion"/>
  <printOptions horizontalCentered="1"/>
  <pageMargins left="0.118110236220472" right="3.9370078740157501E-2" top="0.74803149606299202" bottom="0.74803149606299202" header="0" footer="0"/>
  <pageSetup scale="38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</cp:lastModifiedBy>
  <cp:lastPrinted>2026-05-18T07:18:38Z</cp:lastPrinted>
  <dcterms:created xsi:type="dcterms:W3CDTF">2007-02-04T05:47:52Z</dcterms:created>
  <dcterms:modified xsi:type="dcterms:W3CDTF">2026-05-18T07:18:47Z</dcterms:modified>
</cp:coreProperties>
</file>